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 6" sheetId="6" r:id="rId1"/>
  </sheets>
  <definedNames>
    <definedName name="_xlnm.Print_Area" localSheetId="0">'додаток 6'!$A$1:$J$119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5" i="6" l="1"/>
  <c r="H125" i="6"/>
  <c r="J73" i="6"/>
  <c r="I126" i="6"/>
  <c r="E85" i="6"/>
  <c r="E64" i="6"/>
  <c r="G113" i="6"/>
  <c r="G114" i="6"/>
  <c r="G115" i="6"/>
  <c r="H17" i="6" l="1"/>
  <c r="H29" i="6"/>
  <c r="H83" i="6"/>
  <c r="H82" i="6"/>
  <c r="I103" i="6"/>
  <c r="I74" i="6"/>
  <c r="I73" i="6"/>
  <c r="H26" i="6"/>
  <c r="H27" i="6"/>
  <c r="H31" i="6"/>
  <c r="H32" i="6"/>
  <c r="H36" i="6" l="1"/>
  <c r="J59" i="6" l="1"/>
  <c r="G59" i="6"/>
  <c r="H42" i="6" l="1"/>
  <c r="H38" i="6"/>
  <c r="H58" i="6" l="1"/>
  <c r="H53" i="6"/>
  <c r="H28" i="6"/>
  <c r="H18" i="6"/>
  <c r="H108" i="6" l="1"/>
  <c r="H103" i="6" s="1"/>
  <c r="H85" i="6"/>
  <c r="H55" i="6"/>
  <c r="H73" i="6"/>
  <c r="H94" i="6" l="1"/>
  <c r="I93" i="6" l="1"/>
  <c r="J93" i="6"/>
  <c r="I68" i="6"/>
  <c r="J68" i="6" s="1"/>
  <c r="G98" i="6" l="1"/>
  <c r="H72" i="6" l="1"/>
  <c r="G105" i="6"/>
  <c r="J105" i="6"/>
  <c r="G107" i="6"/>
  <c r="J107" i="6"/>
  <c r="G106" i="6"/>
  <c r="J106" i="6"/>
  <c r="G73" i="6"/>
  <c r="J74" i="6"/>
  <c r="J72" i="6" s="1"/>
  <c r="G74" i="6" l="1"/>
  <c r="G72" i="6" s="1"/>
  <c r="I72" i="6"/>
  <c r="G32" i="6"/>
  <c r="G83" i="6"/>
  <c r="H49" i="6"/>
  <c r="H48" i="6"/>
  <c r="J81" i="6"/>
  <c r="J77" i="6" s="1"/>
  <c r="I81" i="6"/>
  <c r="I77" i="6" s="1"/>
  <c r="H81" i="6" l="1"/>
  <c r="G82" i="6"/>
  <c r="G109" i="6"/>
  <c r="G81" i="6" l="1"/>
  <c r="G77" i="6" s="1"/>
  <c r="H77" i="6"/>
  <c r="H86" i="6"/>
  <c r="I86" i="6"/>
  <c r="J86" i="6"/>
  <c r="H84" i="6"/>
  <c r="I84" i="6"/>
  <c r="I76" i="6" s="1"/>
  <c r="J84" i="6"/>
  <c r="G85" i="6"/>
  <c r="G84" i="6" s="1"/>
  <c r="H76" i="6" l="1"/>
  <c r="J76" i="6"/>
  <c r="J75" i="6" s="1"/>
  <c r="I75" i="6" l="1"/>
  <c r="H75" i="6" l="1"/>
  <c r="H63" i="6"/>
  <c r="H54" i="6" s="1"/>
  <c r="I63" i="6"/>
  <c r="I54" i="6" s="1"/>
  <c r="G64" i="6"/>
  <c r="G63" i="6" s="1"/>
  <c r="G65" i="6"/>
  <c r="J64" i="6" l="1"/>
  <c r="J63" i="6" s="1"/>
  <c r="J54" i="6" s="1"/>
  <c r="F100" i="6"/>
  <c r="G102" i="6" l="1"/>
  <c r="H41" i="6" l="1"/>
  <c r="G41" i="6" s="1"/>
  <c r="H40" i="6"/>
  <c r="H39" i="6" l="1"/>
  <c r="J104" i="6"/>
  <c r="J103" i="6" s="1"/>
  <c r="G104" i="6" l="1"/>
  <c r="H67" i="6"/>
  <c r="I67" i="6"/>
  <c r="J67" i="6"/>
  <c r="G68" i="6"/>
  <c r="G67" i="6" s="1"/>
  <c r="G108" i="6"/>
  <c r="G27" i="6" l="1"/>
  <c r="G31" i="6"/>
  <c r="G103" i="6"/>
  <c r="H30" i="6" l="1"/>
  <c r="H19" i="6" s="1"/>
  <c r="I39" i="6"/>
  <c r="G40" i="6"/>
  <c r="G57" i="6"/>
  <c r="H91" i="6" l="1"/>
  <c r="I91" i="6"/>
  <c r="I90" i="6" s="1"/>
  <c r="J91" i="6"/>
  <c r="J90" i="6" s="1"/>
  <c r="F21" i="6" l="1"/>
  <c r="F31" i="6" s="1"/>
  <c r="G92" i="6" l="1"/>
  <c r="G91" i="6" s="1"/>
  <c r="H44" i="6"/>
  <c r="G48" i="6" l="1"/>
  <c r="G49" i="6"/>
  <c r="I89" i="6" l="1"/>
  <c r="I88" i="6" s="1"/>
  <c r="J89" i="6"/>
  <c r="J88" i="6" s="1"/>
  <c r="G99" i="6"/>
  <c r="I70" i="6"/>
  <c r="I66" i="6" s="1"/>
  <c r="J70" i="6"/>
  <c r="J66" i="6" s="1"/>
  <c r="H70" i="6"/>
  <c r="H50" i="6"/>
  <c r="J44" i="6"/>
  <c r="I44" i="6"/>
  <c r="G29" i="6"/>
  <c r="G101" i="6"/>
  <c r="G100" i="6"/>
  <c r="E100" i="6"/>
  <c r="F94" i="6"/>
  <c r="E94" i="6"/>
  <c r="G87" i="6"/>
  <c r="G71" i="6"/>
  <c r="G56" i="6"/>
  <c r="G55" i="6"/>
  <c r="G52" i="6"/>
  <c r="G51" i="6"/>
  <c r="J50" i="6"/>
  <c r="I50" i="6"/>
  <c r="G42" i="6"/>
  <c r="G39" i="6" s="1"/>
  <c r="J39" i="6"/>
  <c r="G38" i="6"/>
  <c r="G37" i="6" s="1"/>
  <c r="J37" i="6"/>
  <c r="I37" i="6"/>
  <c r="G36" i="6"/>
  <c r="J30" i="6"/>
  <c r="J19" i="6" s="1"/>
  <c r="I30" i="6"/>
  <c r="G30" i="6" s="1"/>
  <c r="G28" i="6"/>
  <c r="G26" i="6"/>
  <c r="G25" i="6"/>
  <c r="G21" i="6"/>
  <c r="F25" i="6"/>
  <c r="F28" i="6" s="1"/>
  <c r="E21" i="6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G70" i="6" l="1"/>
  <c r="H66" i="6"/>
  <c r="G86" i="6"/>
  <c r="G69" i="6"/>
  <c r="H93" i="6"/>
  <c r="H90" i="6" s="1"/>
  <c r="E25" i="6"/>
  <c r="E28" i="6" s="1"/>
  <c r="E31" i="6"/>
  <c r="J43" i="6"/>
  <c r="H37" i="6"/>
  <c r="I43" i="6"/>
  <c r="I13" i="6" s="1"/>
  <c r="I12" i="6" s="1"/>
  <c r="I116" i="6" s="1"/>
  <c r="G58" i="6"/>
  <c r="G54" i="6" s="1"/>
  <c r="J13" i="6"/>
  <c r="J12" i="6" s="1"/>
  <c r="J116" i="6" s="1"/>
  <c r="J126" i="6" s="1"/>
  <c r="G19" i="6"/>
  <c r="G44" i="6"/>
  <c r="G16" i="6"/>
  <c r="H14" i="6"/>
  <c r="G50" i="6"/>
  <c r="G53" i="6"/>
  <c r="G94" i="6"/>
  <c r="G93" i="6" s="1"/>
  <c r="K86" i="6" l="1"/>
  <c r="G76" i="6"/>
  <c r="G75" i="6" s="1"/>
  <c r="H89" i="6"/>
  <c r="H88" i="6" s="1"/>
  <c r="G90" i="6"/>
  <c r="H43" i="6"/>
  <c r="H13" i="6" s="1"/>
  <c r="G43" i="6"/>
  <c r="K116" i="6" l="1"/>
  <c r="G89" i="6"/>
  <c r="G88" i="6" s="1"/>
  <c r="G13" i="6"/>
  <c r="G12" i="6" s="1"/>
  <c r="K12" i="6" s="1"/>
  <c r="H12" i="6"/>
  <c r="H116" i="6" s="1"/>
  <c r="H126" i="6" s="1"/>
  <c r="G116" i="6" l="1"/>
  <c r="G126" i="6" s="1"/>
  <c r="G66" i="6"/>
</calcChain>
</file>

<file path=xl/sharedStrings.xml><?xml version="1.0" encoding="utf-8"?>
<sst xmlns="http://schemas.openxmlformats.org/spreadsheetml/2006/main" count="420" uniqueCount="226">
  <si>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</si>
  <si>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</si>
  <si>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</si>
  <si>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</si>
  <si>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</si>
  <si>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</si>
  <si>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</si>
  <si>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</si>
  <si>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</si>
  <si>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</si>
  <si>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</si>
  <si>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</si>
  <si>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</si>
  <si>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</si>
  <si>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</si>
  <si>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</si>
  <si>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</si>
  <si>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</si>
  <si>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</si>
  <si>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</si>
  <si>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</si>
  <si>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</si>
  <si>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</si>
  <si>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</si>
  <si>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</si>
  <si>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</si>
  <si>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</si>
  <si>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</si>
  <si>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</si>
  <si>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</si>
  <si>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</si>
  <si>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</si>
  <si>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</si>
  <si>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</si>
  <si>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</si>
  <si>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</si>
  <si>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</si>
  <si>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</si>
  <si>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</si>
  <si>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</si>
  <si>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</si>
  <si>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</si>
  <si>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</si>
  <si>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</si>
  <si>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</si>
  <si>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</si>
  <si>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</si>
  <si>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</si>
  <si>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</si>
  <si>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</si>
  <si>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</si>
  <si>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</si>
  <si>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</si>
  <si>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</si>
  <si>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</si>
  <si>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</si>
  <si>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</si>
  <si>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</si>
  <si>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</si>
  <si>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</si>
  <si>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</si>
  <si>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</si>
  <si>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</si>
  <si>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</si>
  <si>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</si>
  <si>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</si>
  <si>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</si>
  <si>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</si>
  <si>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</si>
  <si>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</si>
  <si>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</si>
  <si>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</si>
  <si>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</si>
  <si>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</si>
  <si>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</si>
  <si>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</si>
  <si>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</si>
  <si>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</si>
  <si>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</si>
  <si>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</si>
  <si>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</si>
  <si>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</si>
  <si>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</si>
  <si>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</si>
  <si>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</si>
  <si>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</si>
  <si>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</si>
  <si>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</si>
  <si>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</si>
  <si>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</si>
  <si>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</si>
  <si>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</si>
  <si>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</si>
  <si>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</si>
  <si>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</si>
  <si>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</si>
  <si>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</si>
  <si>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</si>
  <si>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</si>
  <si>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</si>
  <si>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</si>
  <si>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</si>
  <si>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</si>
  <si>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</si>
  <si>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</si>
  <si>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</si>
  <si>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</si>
  <si>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</si>
  <si>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</si>
  <si>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</si>
  <si>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</si>
  <si>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</si>
  <si>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/>
  </si>
  <si>
    <t>"Про бюджет Білозірської сільської  територіальної громади  на 2024 рік" (2350100000)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</si>
  <si>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</si>
  <si>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</si>
  <si>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</si>
  <si>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</si>
  <si>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</si>
  <si>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</si>
  <si>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</si>
  <si>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</si>
  <si>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</si>
  <si>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</si>
  <si>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</si>
  <si>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</si>
  <si>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</si>
  <si>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</si>
  <si>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</si>
  <si>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</si>
  <si>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</si>
  <si>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</si>
  <si>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</si>
  <si>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</si>
  <si>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</si>
  <si>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</si>
  <si>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</si>
  <si>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</si>
  <si>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</si>
  <si>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0217680</t>
  </si>
  <si>
    <t>Членські внески до асоціацій органів місцевого самоврядування</t>
  </si>
  <si>
    <t>Програма «Членські внески на 2021-2025 роки» (зі змінами)</t>
  </si>
  <si>
    <t>Додаток 6</t>
  </si>
  <si>
    <t>рішення сільської ради від 26.09.2023 №  59-3/VIII</t>
  </si>
  <si>
    <t>Програма  «Розвиток земельних відносин  на території
Білозірської сільської ради на 2022-2026 роки" (зі змінами)</t>
  </si>
  <si>
    <t xml:space="preserve"> рішення сільської ради від 08.02.2022 року № 28-51/VIII, зміни від від 29.03.2023 року  № 48-30 /VІІІ</t>
  </si>
  <si>
    <t>Комплексна програма розвитку галузі культури Білозірської сільської територіальної громади  на 2021-2025 роки» (зі змінаим)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</si>
  <si>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</si>
  <si>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3719730</t>
  </si>
  <si>
    <t>9730</t>
  </si>
  <si>
    <t xml:space="preserve">до  рішення Білозірської сільської  ради   від 20.12.2023 № 64-35/VIII
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</si>
  <si>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роки, (зі змінами)</t>
  </si>
  <si>
    <t xml:space="preserve">Програми «Єдності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2024-2027 роки» 
</t>
  </si>
  <si>
    <t>Програма розвитку фізичної культури і спорту Білозірської сільської територіальної громади  на 2021-2025 роки (зі змінами)</t>
  </si>
  <si>
    <t xml:space="preserve"> рішення сільської ради від 22.12.2020 року № 4-34/VIII, зміни від 29.01.2024 № 65-15/VIII </t>
  </si>
  <si>
    <t>0217351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</si>
  <si>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</si>
  <si>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</si>
  <si>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</si>
  <si>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</si>
  <si>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виплати однорозової грошової допомоги випускникам закладів загальної середньої освіти Білозірської сільської територіаольної громади із числа дітей-сиріт та дітей, позбавлених батьківського піклування у 2024-2029 роках.</t>
  </si>
  <si>
    <t>рішення сесії від 29 січня 2024 року  № 65-14 /VIII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</si>
  <si>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</si>
  <si>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</si>
  <si>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</si>
  <si>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</si>
  <si>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</si>
  <si>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</si>
  <si>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Програма "Підтримка  діяльності органів виконавчої влади на 2021-2024 роки»</t>
  </si>
  <si>
    <t>Заходи із запобігання та ліквідації надзвичайних ситуацій та наслідків стихійного лиха</t>
  </si>
  <si>
    <t>рішення сесії від 28.02.2024 № 67-5/VІІІ</t>
  </si>
  <si>
    <t>Про затвердження Програми «Надання фінансової підтримки для матеріально-технічного забезпечення військової частини А 4507 на 2024 рік</t>
  </si>
  <si>
    <t>Програма підтримки територіальної оборони, інших сил безпеки, сил оборони та Збройних Сил України на 2023-2025роки</t>
  </si>
  <si>
    <t>0215012</t>
  </si>
  <si>
    <t>Проведення навчально-тренувальних зборів і змагань з неолімпійських видів спорту</t>
  </si>
  <si>
    <t xml:space="preserve"> рішення сільської ради від 29.01.2024 року   №  65-2/VIII</t>
  </si>
  <si>
    <t xml:space="preserve">рішення сесії від  24.02.2021 року №8-20/VІІІ </t>
  </si>
  <si>
    <t>рішення сесії від 28.02.2024 року №  67-3/VIII</t>
  </si>
  <si>
    <t xml:space="preserve">рішення сесії від 29.03.2023 № 48-5/VІІІ </t>
  </si>
  <si>
    <t>Рішення сесія  від 21.03.2024 № від 69-1/VIІІ</t>
  </si>
  <si>
    <t>рішення сільської ради від 29.01.2024 року № 65-3/VIII</t>
  </si>
  <si>
    <t xml:space="preserve"> рішення сільської ради  від 28.02.2023 № 47-1/VIII</t>
  </si>
  <si>
    <t xml:space="preserve"> рішення сільської ради від  29.03.2023 № 48-4/VІІІ</t>
  </si>
  <si>
    <t>0217670</t>
  </si>
  <si>
    <t>7670</t>
  </si>
  <si>
    <t>Внески до статутного капіталу суб’єктів господарювання</t>
  </si>
  <si>
    <t>Секретар сільської ради</t>
  </si>
  <si>
    <t>Тетяна ДІБРОВА</t>
  </si>
  <si>
    <t>Розподіл витрат бюджету  Білозірської сільської територіальної громди на реалізацію місцевих/регіональних програм у 2024 році</t>
  </si>
  <si>
    <t>Програми «Забезпечення виконання судових рішень та виконавчих документів на 2023-2025 роки»</t>
  </si>
  <si>
    <t>Комплексна програма розвитку надання соціальних послуг КЗ «ЦНСП Білозірської сільської ради» на 2024 рік» (зі змінами)</t>
  </si>
  <si>
    <t xml:space="preserve"> рішення сільської ради від 20.12.2023 року № 64-32/VIII, зміни від 28.03.2024 №70-3/VIIІ</t>
  </si>
  <si>
    <t>Про затвердження Програми та Порядку безоплатного поховання померлих (загиблих) військовослужбовців на 2024-2025 роки (зі змінами)</t>
  </si>
  <si>
    <t xml:space="preserve"> рішення сільської ради від 28.03.2024 №70-1/VIIІ</t>
  </si>
  <si>
    <t xml:space="preserve">Програма 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 </t>
  </si>
  <si>
    <t>Управління містобудування та архітектури Білозірської сільської ради</t>
  </si>
  <si>
    <t xml:space="preserve"> рішення сесії від 26.04.202 року № 71-3 /VIII</t>
  </si>
  <si>
    <t xml:space="preserve">Програма «Підтримка державної політики у сфері казначейського обслуговування бюджетних коштів  на 2024 рік»
</t>
  </si>
  <si>
    <t>Про затвердження Програми Білозірської сільської територіальної громади" Про підтримку Черкаського батальйону територіальної оборони в/ч А 7324" на 2022-2025роки</t>
  </si>
  <si>
    <t>рішення  виконавчого комітету Білозірської сільської ради  02.09.2022 року № 106</t>
  </si>
  <si>
    <t xml:space="preserve">рішення сільської ради від 22.12.2022 року № 45-21/VIII </t>
  </si>
  <si>
    <t>Програма «Надання фінансової підтримки для матеріально-технічного забезпечення військової частини А4648  на 2024 рік»</t>
  </si>
  <si>
    <t>рішення сесії від 26.04.2024 року  № 71-4 /VIII</t>
  </si>
  <si>
    <t xml:space="preserve"> рішення сільської ради від 13.12.2022 року №  44-2/VIII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</si>
  <si>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</si>
  <si>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0218110</t>
  </si>
  <si>
    <t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t>
  </si>
  <si>
    <t xml:space="preserve"> рішення сільської ради  31.07.2024 №75-4/VIII</t>
  </si>
  <si>
    <t xml:space="preserve"> рішення сільської ради від  31.07.2024 №75-3/VIII</t>
  </si>
  <si>
    <t>рішення сесії від 31.07.2024 №75-1/VIII</t>
  </si>
  <si>
    <t xml:space="preserve"> рішення сільської ради від 31.07.2024 №75-4/VIII</t>
  </si>
  <si>
    <t xml:space="preserve"> рішення сільської ради  31.07.2024 №75-3/VIII</t>
  </si>
  <si>
    <t>(в редакції рішення сесії  від  10.10.2024 р.№ 77-3/VIII)</t>
  </si>
  <si>
    <t>0217650</t>
  </si>
  <si>
    <t>7650</t>
  </si>
  <si>
    <t>Проведення експертної  грошової  оцінки  земельної ділянки чи права на неї</t>
  </si>
  <si>
    <t>Рішення сесія  від 10.10..2024 № від 77-2/VIІІ</t>
  </si>
  <si>
    <t xml:space="preserve">рішення сесії від  10.10..2024 року №77-1/VІІІ </t>
  </si>
  <si>
    <t xml:space="preserve">рішення сесії від  10.10.2024 року №77-2/VІІІ </t>
  </si>
  <si>
    <t xml:space="preserve"> рішення сільської ради від 10.10.2024 року № 77-48/VIII</t>
  </si>
  <si>
    <t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t>
  </si>
  <si>
    <t>Програма створення  місцевої автоматизованої системи централізованого оповіщення Білозірської сільської територіальної громади на 2024 – 2025 роки</t>
  </si>
  <si>
    <t xml:space="preserve">Програма «Покращення якості надання адміністративних послуг територіального сервісного центру № 7141 регіонального сервісного центру ГСЦ МВС в Черкаській області (філії ГСЦ МВС) на 2024-2025 роки» </t>
  </si>
  <si>
    <t xml:space="preserve">Програма  протидії тероризму на території Білозірської сільської територіальної громади на 2021-2025 роки
</t>
  </si>
  <si>
    <t>Програма «Надання фінансової підтримки для матеріально-технічного забезпечення військової частини А4844 (для військової частини А4978) на 2024 рік»</t>
  </si>
  <si>
    <t xml:space="preserve">рішення сесії від  31.07.2024  року №75-7/VІІІ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</si>
</sst>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5"/>
      <color indexed="8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2" fillId="3" borderId="4" xfId="0" applyFont="1" applyFill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2" fillId="0" borderId="2" xfId="0" applyFont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/>
    <xf numFmtId="0" fontId="6" fillId="0" borderId="0" xfId="0" applyFont="1"/>
    <xf numFmtId="49" fontId="2" fillId="0" borderId="2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top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/>
    <xf numFmtId="0" fontId="8" fillId="0" borderId="0" xfId="0" applyFont="1" applyAlignment="1">
      <alignment wrapText="1"/>
    </xf>
    <xf numFmtId="4" fontId="3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/>
    <xf numFmtId="0" fontId="3" fillId="3" borderId="0" xfId="0" applyFont="1" applyFill="1" applyAlignment="1" applyProtection="1"/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3" fillId="0" borderId="3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" fontId="3" fillId="0" borderId="8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top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/>
    </xf>
    <xf numFmtId="0" fontId="3" fillId="3" borderId="0" xfId="0" applyFont="1" applyFill="1"/>
    <xf numFmtId="0" fontId="6" fillId="3" borderId="0" xfId="0" applyFont="1" applyFill="1"/>
    <xf numFmtId="0" fontId="3" fillId="3" borderId="8" xfId="0" applyFont="1" applyFill="1" applyBorder="1" applyAlignment="1" applyProtection="1">
      <alignment horizontal="left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</xf>
    <xf numFmtId="4" fontId="2" fillId="3" borderId="8" xfId="0" applyNumberFormat="1" applyFont="1" applyFill="1" applyBorder="1" applyAlignment="1" applyProtection="1">
      <alignment horizontal="right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12" fillId="5" borderId="8" xfId="0" applyFont="1" applyFill="1" applyBorder="1" applyAlignment="1" applyProtection="1">
      <alignment horizontal="center" vertical="center" wrapText="1"/>
    </xf>
    <xf numFmtId="4" fontId="2" fillId="5" borderId="8" xfId="0" applyNumberFormat="1" applyFont="1" applyFill="1" applyBorder="1" applyAlignment="1" applyProtection="1">
      <alignment horizontal="right" vertical="center" wrapText="1"/>
    </xf>
    <xf numFmtId="4" fontId="3" fillId="5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vertical="center" wrapText="1"/>
    </xf>
    <xf numFmtId="4" fontId="3" fillId="5" borderId="8" xfId="0" applyNumberFormat="1" applyFont="1" applyFill="1" applyBorder="1" applyAlignment="1" applyProtection="1">
      <alignment horizontal="right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left" vertical="top" wrapText="1"/>
    </xf>
    <xf numFmtId="0" fontId="3" fillId="5" borderId="0" xfId="0" applyFont="1" applyFill="1"/>
    <xf numFmtId="0" fontId="11" fillId="0" borderId="0" xfId="0" applyFont="1" applyAlignment="1" applyProtection="1"/>
    <xf numFmtId="0" fontId="11" fillId="3" borderId="0" xfId="0" applyFont="1" applyFill="1" applyAlignment="1" applyProtection="1"/>
    <xf numFmtId="4" fontId="11" fillId="0" borderId="0" xfId="0" applyNumberFormat="1" applyFont="1" applyAlignment="1" applyProtection="1">
      <alignment wrapText="1"/>
    </xf>
    <xf numFmtId="0" fontId="9" fillId="0" borderId="0" xfId="0" applyFont="1"/>
    <xf numFmtId="0" fontId="13" fillId="3" borderId="0" xfId="0" applyFont="1" applyFill="1" applyAlignment="1" applyProtection="1"/>
    <xf numFmtId="4" fontId="10" fillId="0" borderId="0" xfId="0" applyNumberFormat="1" applyFont="1" applyAlignment="1" applyProtection="1">
      <alignment wrapText="1"/>
    </xf>
    <xf numFmtId="0" fontId="10" fillId="0" borderId="0" xfId="0" applyFont="1" applyAlignment="1" applyProtection="1">
      <alignment wrapText="1"/>
    </xf>
    <xf numFmtId="4" fontId="14" fillId="0" borderId="11" xfId="0" applyNumberFormat="1" applyFont="1" applyBorder="1" applyAlignment="1" applyProtection="1">
      <alignment horizontal="right" vertical="center" wrapText="1"/>
    </xf>
    <xf numFmtId="4" fontId="14" fillId="0" borderId="12" xfId="0" applyNumberFormat="1" applyFont="1" applyBorder="1" applyAlignment="1" applyProtection="1">
      <alignment vertical="center" wrapText="1"/>
    </xf>
    <xf numFmtId="49" fontId="15" fillId="0" borderId="8" xfId="0" applyNumberFormat="1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4" fontId="3" fillId="0" borderId="3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15" fillId="3" borderId="8" xfId="0" applyFont="1" applyFill="1" applyBorder="1" applyAlignment="1" applyProtection="1">
      <alignment horizontal="left" vertical="center" wrapText="1"/>
    </xf>
    <xf numFmtId="4" fontId="16" fillId="3" borderId="8" xfId="0" applyNumberFormat="1" applyFont="1" applyFill="1" applyBorder="1" applyAlignment="1" applyProtection="1">
      <alignment horizontal="right" vertical="center" wrapText="1"/>
    </xf>
    <xf numFmtId="4" fontId="15" fillId="3" borderId="8" xfId="0" applyNumberFormat="1" applyFont="1" applyFill="1" applyBorder="1" applyAlignment="1" applyProtection="1">
      <alignment horizontal="right" vertical="center" wrapText="1"/>
    </xf>
    <xf numFmtId="4" fontId="15" fillId="3" borderId="3" xfId="0" applyNumberFormat="1" applyFont="1" applyFill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abSelected="1" view="pageBreakPreview" topLeftCell="F112" zoomScaleNormal="100" zoomScaleSheetLayoutView="100" zoomScalePageLayoutView="95" workbookViewId="0">
      <selection activeCell="G126" sqref="G126"/>
    </sheetView>
  </sheetViews>
  <sheetFormatPr defaultRowHeight="15" x14ac:dyDescent="0.25"/>
  <cols>
    <col min="1" max="1" width="12.5703125" style="48" customWidth="1"/>
    <col min="2" max="2" width="9.85546875" style="48" customWidth="1"/>
    <col min="3" max="3" width="9.140625" style="48" customWidth="1"/>
    <col min="4" max="4" width="39.7109375" style="48" customWidth="1"/>
    <col min="5" max="5" width="37.5703125" style="49" customWidth="1"/>
    <col min="6" max="6" width="25.42578125" style="45" customWidth="1"/>
    <col min="7" max="7" width="14.42578125" style="115" customWidth="1"/>
    <col min="8" max="8" width="15.28515625" style="48" customWidth="1"/>
    <col min="9" max="9" width="11.42578125" style="48"/>
    <col min="10" max="10" width="12.85546875" style="24" customWidth="1"/>
    <col min="11" max="11" width="10.7109375" style="24" customWidth="1"/>
    <col min="12" max="253" width="7.85546875" style="24" customWidth="1"/>
    <col min="254" max="254" width="9.140625" style="24" hidden="1" customWidth="1"/>
    <col min="255" max="255" width="14.140625" style="24" customWidth="1"/>
    <col min="256" max="256" width="14.5703125" style="24" customWidth="1"/>
    <col min="257" max="257" width="15.28515625" style="24" customWidth="1"/>
    <col min="258" max="258" width="33" style="24" customWidth="1"/>
    <col min="259" max="259" width="29.28515625" style="24" customWidth="1"/>
    <col min="260" max="260" width="17" style="24" customWidth="1"/>
    <col min="261" max="264" width="12.5703125" style="24" customWidth="1"/>
    <col min="265" max="265" width="3.7109375" style="24" customWidth="1"/>
    <col min="266" max="509" width="7.85546875" style="24" customWidth="1"/>
    <col min="510" max="510" width="9.140625" style="24" hidden="1" customWidth="1"/>
    <col min="511" max="511" width="14.140625" style="24" customWidth="1"/>
    <col min="512" max="512" width="14.5703125" style="24" customWidth="1"/>
    <col min="513" max="513" width="15.28515625" style="24" customWidth="1"/>
    <col min="514" max="514" width="33" style="24" customWidth="1"/>
    <col min="515" max="515" width="29.28515625" style="24" customWidth="1"/>
    <col min="516" max="516" width="17" style="24" customWidth="1"/>
    <col min="517" max="520" width="12.5703125" style="24" customWidth="1"/>
    <col min="521" max="521" width="3.7109375" style="24" customWidth="1"/>
    <col min="522" max="765" width="7.85546875" style="24" customWidth="1"/>
    <col min="766" max="766" width="9.140625" style="24" hidden="1" customWidth="1"/>
    <col min="767" max="767" width="14.140625" style="24" customWidth="1"/>
    <col min="768" max="768" width="14.5703125" style="24" customWidth="1"/>
    <col min="769" max="769" width="15.28515625" style="24" customWidth="1"/>
    <col min="770" max="770" width="33" style="24" customWidth="1"/>
    <col min="771" max="771" width="29.28515625" style="24" customWidth="1"/>
    <col min="772" max="772" width="17" style="24" customWidth="1"/>
    <col min="773" max="776" width="12.5703125" style="24" customWidth="1"/>
    <col min="777" max="777" width="3.7109375" style="24" customWidth="1"/>
    <col min="778" max="1021" width="7.85546875" style="24" customWidth="1"/>
    <col min="1022" max="1022" width="9.140625" style="24" hidden="1" customWidth="1"/>
    <col min="1023" max="1023" width="14.140625" style="24" customWidth="1"/>
    <col min="1024" max="1025" width="14.5703125" style="24" customWidth="1"/>
    <col min="1026" max="16384" width="9.140625" style="25"/>
  </cols>
  <sheetData>
    <row r="1" spans="1:1025" ht="12.75" customHeight="1" x14ac:dyDescent="0.25">
      <c r="F1" s="28"/>
      <c r="G1" s="50"/>
      <c r="H1" s="51"/>
      <c r="I1" s="131" t="s">
        <v>142</v>
      </c>
      <c r="J1" s="131"/>
      <c r="K1" s="52"/>
    </row>
    <row r="2" spans="1:1025" s="54" customFormat="1" ht="15" customHeight="1" x14ac:dyDescent="0.2">
      <c r="A2" s="53"/>
      <c r="B2" s="53"/>
      <c r="D2" s="55"/>
      <c r="E2" s="56"/>
      <c r="F2" s="132" t="s">
        <v>150</v>
      </c>
      <c r="G2" s="132"/>
      <c r="H2" s="132"/>
      <c r="I2" s="132"/>
      <c r="J2" s="132"/>
      <c r="K2" s="55"/>
    </row>
    <row r="3" spans="1:1025" s="54" customFormat="1" ht="12" customHeight="1" x14ac:dyDescent="0.2">
      <c r="A3" s="53"/>
      <c r="B3" s="53"/>
      <c r="D3" s="57"/>
      <c r="E3" s="58"/>
      <c r="F3" s="131" t="s">
        <v>113</v>
      </c>
      <c r="G3" s="131"/>
      <c r="H3" s="131"/>
      <c r="I3" s="131"/>
      <c r="J3" s="131"/>
      <c r="K3" s="57"/>
    </row>
    <row r="4" spans="1:1025" s="54" customFormat="1" ht="12" customHeight="1" x14ac:dyDescent="0.2">
      <c r="A4" s="53"/>
      <c r="B4" s="53"/>
      <c r="D4" s="57"/>
      <c r="E4" s="58"/>
      <c r="F4" s="29"/>
      <c r="G4" s="135" t="s">
        <v>212</v>
      </c>
      <c r="H4" s="135"/>
      <c r="I4" s="135"/>
      <c r="J4" s="135"/>
      <c r="K4" s="57"/>
    </row>
    <row r="5" spans="1:1025" s="24" customFormat="1" ht="20.100000000000001" customHeight="1" x14ac:dyDescent="0.2">
      <c r="A5" s="23"/>
      <c r="B5" s="133" t="s">
        <v>188</v>
      </c>
      <c r="C5" s="133"/>
      <c r="D5" s="133"/>
      <c r="E5" s="133"/>
      <c r="F5" s="133"/>
      <c r="G5" s="133"/>
      <c r="H5" s="133"/>
      <c r="I5" s="133"/>
      <c r="J5" s="133"/>
      <c r="K5" s="133"/>
      <c r="L5" s="23"/>
    </row>
    <row r="6" spans="1:1025" s="24" customFormat="1" ht="11.1" customHeight="1" x14ac:dyDescent="0.2">
      <c r="A6" s="23"/>
      <c r="B6" s="23"/>
      <c r="C6" s="23"/>
      <c r="D6" s="23"/>
      <c r="E6" s="59"/>
      <c r="F6" s="30"/>
      <c r="G6" s="60"/>
      <c r="H6" s="23"/>
      <c r="I6" s="23"/>
      <c r="J6" s="23"/>
      <c r="K6" s="23"/>
      <c r="L6" s="23"/>
    </row>
    <row r="7" spans="1:1025" s="24" customFormat="1" ht="11.1" customHeight="1" x14ac:dyDescent="0.2">
      <c r="A7" s="23"/>
      <c r="B7" s="134">
        <v>2350100000</v>
      </c>
      <c r="C7" s="134"/>
      <c r="D7" s="134"/>
      <c r="E7" s="134"/>
      <c r="F7" s="30"/>
      <c r="G7" s="60"/>
      <c r="H7" s="23"/>
      <c r="I7" s="23"/>
      <c r="J7" s="23"/>
      <c r="K7" s="23"/>
      <c r="L7" s="23"/>
    </row>
    <row r="8" spans="1:1025" s="62" customFormat="1" ht="14.1" customHeight="1" x14ac:dyDescent="0.25">
      <c r="A8" s="61"/>
      <c r="B8" s="129" t="s">
        <v>0</v>
      </c>
      <c r="C8" s="129"/>
      <c r="D8" s="129"/>
      <c r="E8" s="129"/>
      <c r="F8" s="30"/>
      <c r="G8" s="61"/>
      <c r="H8" s="61"/>
      <c r="I8" s="61"/>
      <c r="J8" s="61" t="s">
        <v>136</v>
      </c>
      <c r="K8" s="61"/>
      <c r="L8" s="61"/>
    </row>
    <row r="9" spans="1:1025" ht="14.25" customHeight="1" x14ac:dyDescent="0.25">
      <c r="A9" s="128" t="s">
        <v>78</v>
      </c>
      <c r="B9" s="128" t="s">
        <v>11</v>
      </c>
      <c r="C9" s="128" t="s">
        <v>12</v>
      </c>
      <c r="D9" s="128" t="s">
        <v>80</v>
      </c>
      <c r="E9" s="130" t="s">
        <v>81</v>
      </c>
      <c r="F9" s="127" t="s">
        <v>82</v>
      </c>
      <c r="G9" s="128" t="s">
        <v>1</v>
      </c>
      <c r="H9" s="128" t="s">
        <v>10</v>
      </c>
      <c r="I9" s="128" t="s">
        <v>2</v>
      </c>
      <c r="J9" s="128"/>
      <c r="K9" s="23"/>
    </row>
    <row r="10" spans="1:1025" ht="105.75" customHeight="1" x14ac:dyDescent="0.25">
      <c r="A10" s="128"/>
      <c r="B10" s="128"/>
      <c r="C10" s="128"/>
      <c r="D10" s="128"/>
      <c r="E10" s="130"/>
      <c r="F10" s="127"/>
      <c r="G10" s="128"/>
      <c r="H10" s="128"/>
      <c r="I10" s="63" t="s">
        <v>3</v>
      </c>
      <c r="J10" s="13" t="s">
        <v>13</v>
      </c>
      <c r="K10" s="23"/>
    </row>
    <row r="11" spans="1:1025" x14ac:dyDescent="0.25">
      <c r="A11" s="13" t="s">
        <v>4</v>
      </c>
      <c r="B11" s="13" t="s">
        <v>5</v>
      </c>
      <c r="C11" s="13" t="s">
        <v>6</v>
      </c>
      <c r="D11" s="13" t="s">
        <v>7</v>
      </c>
      <c r="E11" s="64" t="s">
        <v>8</v>
      </c>
      <c r="F11" s="31" t="s">
        <v>9</v>
      </c>
      <c r="G11" s="13" t="s">
        <v>83</v>
      </c>
      <c r="H11" s="13" t="s">
        <v>84</v>
      </c>
      <c r="I11" s="63" t="s">
        <v>85</v>
      </c>
      <c r="J11" s="65" t="s">
        <v>86</v>
      </c>
      <c r="K11" s="23"/>
    </row>
    <row r="12" spans="1:1025" ht="26.25" customHeight="1" x14ac:dyDescent="0.25">
      <c r="A12" s="11" t="s">
        <v>14</v>
      </c>
      <c r="B12" s="11"/>
      <c r="C12" s="11"/>
      <c r="D12" s="18" t="s">
        <v>15</v>
      </c>
      <c r="E12" s="19"/>
      <c r="F12" s="32"/>
      <c r="G12" s="3">
        <f>G13</f>
        <v>15291883.810000001</v>
      </c>
      <c r="H12" s="3">
        <f>H13</f>
        <v>11392195.810000001</v>
      </c>
      <c r="I12" s="66">
        <f>I13</f>
        <v>3899688</v>
      </c>
      <c r="J12" s="3">
        <f>J13</f>
        <v>3899688</v>
      </c>
      <c r="K12" s="27">
        <f>14637715.81-G12</f>
        <v>-654168</v>
      </c>
    </row>
    <row r="13" spans="1:1025" ht="33" customHeight="1" x14ac:dyDescent="0.25">
      <c r="A13" s="11" t="s">
        <v>16</v>
      </c>
      <c r="B13" s="11"/>
      <c r="C13" s="11"/>
      <c r="D13" s="18" t="s">
        <v>15</v>
      </c>
      <c r="E13" s="19"/>
      <c r="F13" s="32"/>
      <c r="G13" s="3">
        <f>H13+I13</f>
        <v>15291883.810000001</v>
      </c>
      <c r="H13" s="3">
        <f>H14+H16+H19+H37+H39+H43+H54+H66</f>
        <v>11392195.810000001</v>
      </c>
      <c r="I13" s="3">
        <f>I14+I16+I19+I37+I39+I43+I54+I66</f>
        <v>3899688</v>
      </c>
      <c r="J13" s="3">
        <f>J14+J16+J19+J37+J39+J43+J54+J66</f>
        <v>3899688</v>
      </c>
      <c r="K13" s="23"/>
    </row>
    <row r="14" spans="1:1025" s="5" customFormat="1" ht="24.75" customHeight="1" x14ac:dyDescent="0.2">
      <c r="A14" s="1" t="s">
        <v>112</v>
      </c>
      <c r="B14" s="1" t="s">
        <v>17</v>
      </c>
      <c r="C14" s="1" t="s">
        <v>112</v>
      </c>
      <c r="D14" s="2" t="s">
        <v>18</v>
      </c>
      <c r="E14" s="6"/>
      <c r="F14" s="32"/>
      <c r="G14" s="3">
        <f>G15</f>
        <v>20000</v>
      </c>
      <c r="H14" s="3">
        <f t="shared" ref="H14:J14" si="0">H15</f>
        <v>20000</v>
      </c>
      <c r="I14" s="3">
        <f t="shared" si="0"/>
        <v>0</v>
      </c>
      <c r="J14" s="3">
        <f t="shared" si="0"/>
        <v>0</v>
      </c>
      <c r="K14" s="4"/>
    </row>
    <row r="15" spans="1:1025" ht="39" customHeight="1" x14ac:dyDescent="0.25">
      <c r="A15" s="13" t="s">
        <v>87</v>
      </c>
      <c r="B15" s="13" t="s">
        <v>76</v>
      </c>
      <c r="C15" s="63" t="s">
        <v>72</v>
      </c>
      <c r="D15" s="67" t="s">
        <v>88</v>
      </c>
      <c r="E15" s="12" t="s">
        <v>189</v>
      </c>
      <c r="F15" s="33" t="s">
        <v>143</v>
      </c>
      <c r="G15" s="3">
        <f t="shared" ref="G15:G36" si="1">H15+I15</f>
        <v>20000</v>
      </c>
      <c r="H15" s="21">
        <v>20000</v>
      </c>
      <c r="I15" s="22">
        <v>0</v>
      </c>
      <c r="J15" s="21">
        <v>0</v>
      </c>
      <c r="K15" s="23"/>
    </row>
    <row r="16" spans="1:1025" s="17" customFormat="1" ht="24.75" customHeight="1" x14ac:dyDescent="0.25">
      <c r="A16" s="11"/>
      <c r="B16" s="11">
        <v>2000</v>
      </c>
      <c r="C16" s="68"/>
      <c r="D16" s="69" t="s">
        <v>124</v>
      </c>
      <c r="E16" s="20"/>
      <c r="F16" s="34"/>
      <c r="G16" s="3">
        <f>G17+G18</f>
        <v>2235820</v>
      </c>
      <c r="H16" s="3">
        <f t="shared" ref="H16:J16" si="2">H17+H18</f>
        <v>2235820</v>
      </c>
      <c r="I16" s="3">
        <f t="shared" si="2"/>
        <v>0</v>
      </c>
      <c r="J16" s="3">
        <f t="shared" si="2"/>
        <v>0</v>
      </c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</row>
    <row r="17" spans="1:1025" ht="61.5" customHeight="1" x14ac:dyDescent="0.25">
      <c r="A17" s="13" t="s">
        <v>19</v>
      </c>
      <c r="B17" s="13" t="s">
        <v>89</v>
      </c>
      <c r="C17" s="13" t="s">
        <v>20</v>
      </c>
      <c r="D17" s="9" t="s">
        <v>21</v>
      </c>
      <c r="E17" s="12" t="s">
        <v>125</v>
      </c>
      <c r="F17" s="33" t="s">
        <v>126</v>
      </c>
      <c r="G17" s="3">
        <f t="shared" si="1"/>
        <v>1835820</v>
      </c>
      <c r="H17" s="21">
        <f>1530820+60000+20000+30000+195000</f>
        <v>1835820</v>
      </c>
      <c r="I17" s="22">
        <v>0</v>
      </c>
      <c r="J17" s="21">
        <v>0</v>
      </c>
      <c r="K17" s="23"/>
    </row>
    <row r="18" spans="1:1025" ht="57" customHeight="1" x14ac:dyDescent="0.25">
      <c r="A18" s="13" t="s">
        <v>22</v>
      </c>
      <c r="B18" s="13" t="s">
        <v>90</v>
      </c>
      <c r="C18" s="13" t="s">
        <v>23</v>
      </c>
      <c r="D18" s="9" t="s">
        <v>24</v>
      </c>
      <c r="E18" s="12" t="str">
        <f>E17</f>
        <v>Програма розвитку охорони здоров’я   Білозірської сільської територіальної громади на 2021-2025 роки (зі змінами)</v>
      </c>
      <c r="F18" s="33" t="str">
        <f>F17</f>
        <v>рішення сільської ради від 22.12.2020 року № 4-23/VIII, зміни від 22.12.2021 № 25-18/VIII, 30.01.2023 №46-4/VIII, 28.02.2023 № 47-3/VIII</v>
      </c>
      <c r="G18" s="3">
        <f t="shared" si="1"/>
        <v>400000</v>
      </c>
      <c r="H18" s="21">
        <f>300000+50000+50000</f>
        <v>400000</v>
      </c>
      <c r="I18" s="22">
        <v>0</v>
      </c>
      <c r="J18" s="21">
        <v>0</v>
      </c>
      <c r="K18" s="23"/>
    </row>
    <row r="19" spans="1:1025" s="17" customFormat="1" ht="36.75" customHeight="1" x14ac:dyDescent="0.25">
      <c r="A19" s="11"/>
      <c r="B19" s="11">
        <v>3000</v>
      </c>
      <c r="C19" s="11"/>
      <c r="D19" s="18" t="s">
        <v>25</v>
      </c>
      <c r="E19" s="20"/>
      <c r="F19" s="34"/>
      <c r="G19" s="3">
        <f>SUM(G20:G30)</f>
        <v>4469908</v>
      </c>
      <c r="H19" s="3">
        <f>SUM(H20:H30)</f>
        <v>4469908</v>
      </c>
      <c r="I19" s="3">
        <f>SUM(I20:I30)</f>
        <v>0</v>
      </c>
      <c r="J19" s="3">
        <f>SUM(J20:J30)</f>
        <v>0</v>
      </c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ht="83.25" customHeight="1" x14ac:dyDescent="0.25">
      <c r="A20" s="13" t="s">
        <v>26</v>
      </c>
      <c r="B20" s="13" t="s">
        <v>27</v>
      </c>
      <c r="C20" s="13" t="s">
        <v>28</v>
      </c>
      <c r="D20" s="9" t="s">
        <v>29</v>
      </c>
      <c r="E20" s="12" t="s">
        <v>127</v>
      </c>
      <c r="F20" s="35" t="s">
        <v>206</v>
      </c>
      <c r="G20" s="3">
        <f t="shared" si="1"/>
        <v>17972</v>
      </c>
      <c r="H20" s="21">
        <v>17972</v>
      </c>
      <c r="I20" s="22">
        <v>0</v>
      </c>
      <c r="J20" s="21">
        <v>0</v>
      </c>
      <c r="K20" s="23"/>
    </row>
    <row r="21" spans="1:1025" ht="89.25" customHeight="1" x14ac:dyDescent="0.25">
      <c r="A21" s="13" t="s">
        <v>30</v>
      </c>
      <c r="B21" s="13" t="s">
        <v>31</v>
      </c>
      <c r="C21" s="13" t="s">
        <v>28</v>
      </c>
      <c r="D21" s="9" t="s">
        <v>32</v>
      </c>
      <c r="E21" s="12" t="str">
        <f>E20</f>
        <v>Комплекснаї програма «Турбота» Білозірської територіальної громади на 2021-2025 роки (зі змінами)</v>
      </c>
      <c r="F21" s="35" t="str">
        <f>F20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1" s="3">
        <f t="shared" si="1"/>
        <v>331880</v>
      </c>
      <c r="H21" s="21">
        <v>331880</v>
      </c>
      <c r="I21" s="22">
        <v>0</v>
      </c>
      <c r="J21" s="21">
        <v>0</v>
      </c>
      <c r="K21" s="23"/>
    </row>
    <row r="22" spans="1:1025" ht="27.75" customHeight="1" x14ac:dyDescent="0.25">
      <c r="A22" s="128" t="s">
        <v>78</v>
      </c>
      <c r="B22" s="128" t="s">
        <v>11</v>
      </c>
      <c r="C22" s="128" t="s">
        <v>12</v>
      </c>
      <c r="D22" s="128" t="s">
        <v>80</v>
      </c>
      <c r="E22" s="130" t="s">
        <v>81</v>
      </c>
      <c r="F22" s="136" t="s">
        <v>82</v>
      </c>
      <c r="G22" s="128" t="s">
        <v>1</v>
      </c>
      <c r="H22" s="128" t="s">
        <v>10</v>
      </c>
      <c r="I22" s="128" t="s">
        <v>2</v>
      </c>
      <c r="J22" s="128"/>
      <c r="K22" s="23"/>
    </row>
    <row r="23" spans="1:1025" ht="111.75" customHeight="1" x14ac:dyDescent="0.25">
      <c r="A23" s="128"/>
      <c r="B23" s="128"/>
      <c r="C23" s="128"/>
      <c r="D23" s="128"/>
      <c r="E23" s="130"/>
      <c r="F23" s="136"/>
      <c r="G23" s="128"/>
      <c r="H23" s="128"/>
      <c r="I23" s="63" t="s">
        <v>3</v>
      </c>
      <c r="J23" s="13" t="s">
        <v>13</v>
      </c>
      <c r="K23" s="23"/>
    </row>
    <row r="24" spans="1:1025" x14ac:dyDescent="0.25">
      <c r="A24" s="13" t="s">
        <v>4</v>
      </c>
      <c r="B24" s="13" t="s">
        <v>5</v>
      </c>
      <c r="C24" s="13" t="s">
        <v>6</v>
      </c>
      <c r="D24" s="13" t="s">
        <v>7</v>
      </c>
      <c r="E24" s="64" t="s">
        <v>8</v>
      </c>
      <c r="F24" s="31" t="s">
        <v>9</v>
      </c>
      <c r="G24" s="13" t="s">
        <v>83</v>
      </c>
      <c r="H24" s="13" t="s">
        <v>84</v>
      </c>
      <c r="I24" s="63" t="s">
        <v>85</v>
      </c>
      <c r="J24" s="65" t="s">
        <v>86</v>
      </c>
      <c r="K24" s="23"/>
    </row>
    <row r="25" spans="1:1025" ht="76.5" customHeight="1" x14ac:dyDescent="0.25">
      <c r="A25" s="13" t="s">
        <v>33</v>
      </c>
      <c r="B25" s="13" t="s">
        <v>34</v>
      </c>
      <c r="C25" s="13" t="s">
        <v>28</v>
      </c>
      <c r="D25" s="9" t="s">
        <v>35</v>
      </c>
      <c r="E25" s="12" t="str">
        <f>E21</f>
        <v>Комплекснаї програма «Турбота» Білозірської територіальної громади на 2021-2025 роки (зі змінами)</v>
      </c>
      <c r="F25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5" s="3">
        <f t="shared" si="1"/>
        <v>73500</v>
      </c>
      <c r="H25" s="21">
        <v>73500</v>
      </c>
      <c r="I25" s="22">
        <v>0</v>
      </c>
      <c r="J25" s="21">
        <v>0</v>
      </c>
      <c r="K25" s="23"/>
    </row>
    <row r="26" spans="1:1025" ht="51.75" customHeight="1" x14ac:dyDescent="0.25">
      <c r="A26" s="70" t="s">
        <v>36</v>
      </c>
      <c r="B26" s="13">
        <v>3090</v>
      </c>
      <c r="C26" s="13">
        <v>1070</v>
      </c>
      <c r="D26" s="9" t="s">
        <v>37</v>
      </c>
      <c r="E26" s="12" t="s">
        <v>192</v>
      </c>
      <c r="F26" s="33" t="s">
        <v>193</v>
      </c>
      <c r="G26" s="3">
        <f t="shared" si="1"/>
        <v>240000</v>
      </c>
      <c r="H26" s="21">
        <f>160000-118312+158312+40000</f>
        <v>240000</v>
      </c>
      <c r="I26" s="22">
        <v>0</v>
      </c>
      <c r="J26" s="21">
        <v>0</v>
      </c>
      <c r="K26" s="23"/>
    </row>
    <row r="27" spans="1:1025" ht="131.25" customHeight="1" x14ac:dyDescent="0.25">
      <c r="A27" s="7" t="s">
        <v>162</v>
      </c>
      <c r="B27" s="7" t="s">
        <v>163</v>
      </c>
      <c r="C27" s="7" t="s">
        <v>164</v>
      </c>
      <c r="D27" s="8" t="s">
        <v>165</v>
      </c>
      <c r="E27" s="12" t="s">
        <v>151</v>
      </c>
      <c r="F27" s="36" t="s">
        <v>179</v>
      </c>
      <c r="G27" s="3">
        <f t="shared" si="1"/>
        <v>110000</v>
      </c>
      <c r="H27" s="71">
        <f>150000-40000</f>
        <v>110000</v>
      </c>
      <c r="I27" s="22">
        <v>0</v>
      </c>
      <c r="J27" s="21">
        <v>0</v>
      </c>
      <c r="K27" s="23"/>
    </row>
    <row r="28" spans="1:1025" ht="100.5" customHeight="1" x14ac:dyDescent="0.25">
      <c r="A28" s="13" t="s">
        <v>38</v>
      </c>
      <c r="B28" s="13" t="s">
        <v>39</v>
      </c>
      <c r="C28" s="13">
        <v>1010</v>
      </c>
      <c r="D28" s="9" t="s">
        <v>91</v>
      </c>
      <c r="E28" s="12" t="str">
        <f>E25</f>
        <v>Комплекснаї програма «Турбота» Білозірської територіальної громади на 2021-2025 роки (зі змінами)</v>
      </c>
      <c r="F28" s="33" t="str">
        <f>F25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8" s="3">
        <f>H28+I28</f>
        <v>300000</v>
      </c>
      <c r="H28" s="21">
        <f>350000-350000+350000-50000</f>
        <v>300000</v>
      </c>
      <c r="I28" s="22">
        <v>0</v>
      </c>
      <c r="J28" s="21">
        <v>0</v>
      </c>
      <c r="K28" s="23"/>
    </row>
    <row r="29" spans="1:1025" ht="57.75" customHeight="1" x14ac:dyDescent="0.25">
      <c r="A29" s="70" t="s">
        <v>40</v>
      </c>
      <c r="B29" s="13">
        <v>3241</v>
      </c>
      <c r="C29" s="13" t="s">
        <v>43</v>
      </c>
      <c r="D29" s="72" t="s">
        <v>41</v>
      </c>
      <c r="E29" s="73" t="s">
        <v>190</v>
      </c>
      <c r="F29" s="33" t="s">
        <v>191</v>
      </c>
      <c r="G29" s="3">
        <f t="shared" si="1"/>
        <v>2878499</v>
      </c>
      <c r="H29" s="74">
        <f>2516499+30000+13000+15000+134000+40000+50000+80000</f>
        <v>2878499</v>
      </c>
      <c r="I29" s="75">
        <v>0</v>
      </c>
      <c r="J29" s="74">
        <v>0</v>
      </c>
      <c r="K29" s="23"/>
    </row>
    <row r="30" spans="1:1025" ht="36.75" customHeight="1" x14ac:dyDescent="0.25">
      <c r="A30" s="13" t="s">
        <v>42</v>
      </c>
      <c r="B30" s="13" t="s">
        <v>92</v>
      </c>
      <c r="C30" s="13" t="s">
        <v>43</v>
      </c>
      <c r="D30" s="9" t="s">
        <v>44</v>
      </c>
      <c r="E30" s="12"/>
      <c r="F30" s="33"/>
      <c r="G30" s="3">
        <f>H30+I30</f>
        <v>518057</v>
      </c>
      <c r="H30" s="21">
        <f>H32+H36+H31</f>
        <v>518057</v>
      </c>
      <c r="I30" s="21">
        <f>I32</f>
        <v>0</v>
      </c>
      <c r="J30" s="21">
        <f>J32</f>
        <v>0</v>
      </c>
      <c r="K30" s="23"/>
    </row>
    <row r="31" spans="1:1025" ht="78" customHeight="1" x14ac:dyDescent="0.25">
      <c r="A31" s="76"/>
      <c r="B31" s="76"/>
      <c r="C31" s="76"/>
      <c r="D31" s="77"/>
      <c r="E31" s="12" t="str">
        <f>E21</f>
        <v>Комплекснаї програма «Турбота» Білозірської територіальної громади на 2021-2025 роки (зі змінами)</v>
      </c>
      <c r="F31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31" s="3">
        <f t="shared" ref="G31" si="3">H31+I31</f>
        <v>208057</v>
      </c>
      <c r="H31" s="21">
        <f>50000+100000+28057+30000</f>
        <v>208057</v>
      </c>
      <c r="I31" s="22">
        <v>0</v>
      </c>
      <c r="J31" s="21">
        <v>0</v>
      </c>
      <c r="K31" s="23"/>
    </row>
    <row r="32" spans="1:1025" ht="79.5" customHeight="1" x14ac:dyDescent="0.25">
      <c r="A32" s="13"/>
      <c r="B32" s="13"/>
      <c r="C32" s="13"/>
      <c r="D32" s="9"/>
      <c r="E32" s="12" t="s">
        <v>160</v>
      </c>
      <c r="F32" s="35" t="s">
        <v>161</v>
      </c>
      <c r="G32" s="3">
        <f t="shared" si="1"/>
        <v>20000</v>
      </c>
      <c r="H32" s="21">
        <f>50000-30000</f>
        <v>20000</v>
      </c>
      <c r="I32" s="22">
        <v>0</v>
      </c>
      <c r="J32" s="21">
        <v>0</v>
      </c>
      <c r="K32" s="23"/>
    </row>
    <row r="33" spans="1:1025" ht="27.75" customHeight="1" x14ac:dyDescent="0.25">
      <c r="A33" s="128" t="s">
        <v>78</v>
      </c>
      <c r="B33" s="128" t="s">
        <v>11</v>
      </c>
      <c r="C33" s="128" t="s">
        <v>12</v>
      </c>
      <c r="D33" s="128" t="s">
        <v>80</v>
      </c>
      <c r="E33" s="130" t="s">
        <v>81</v>
      </c>
      <c r="F33" s="136" t="s">
        <v>82</v>
      </c>
      <c r="G33" s="128" t="s">
        <v>1</v>
      </c>
      <c r="H33" s="128" t="s">
        <v>10</v>
      </c>
      <c r="I33" s="128" t="s">
        <v>2</v>
      </c>
      <c r="J33" s="128"/>
      <c r="K33" s="23"/>
    </row>
    <row r="34" spans="1:1025" ht="102.75" customHeight="1" x14ac:dyDescent="0.25">
      <c r="A34" s="128"/>
      <c r="B34" s="128"/>
      <c r="C34" s="128"/>
      <c r="D34" s="128"/>
      <c r="E34" s="130"/>
      <c r="F34" s="136"/>
      <c r="G34" s="128"/>
      <c r="H34" s="128"/>
      <c r="I34" s="63" t="s">
        <v>3</v>
      </c>
      <c r="J34" s="13" t="s">
        <v>13</v>
      </c>
      <c r="K34" s="23"/>
    </row>
    <row r="35" spans="1:1025" x14ac:dyDescent="0.25">
      <c r="A35" s="13" t="s">
        <v>4</v>
      </c>
      <c r="B35" s="13" t="s">
        <v>5</v>
      </c>
      <c r="C35" s="13" t="s">
        <v>6</v>
      </c>
      <c r="D35" s="13" t="s">
        <v>7</v>
      </c>
      <c r="E35" s="64" t="s">
        <v>8</v>
      </c>
      <c r="F35" s="31" t="s">
        <v>9</v>
      </c>
      <c r="G35" s="13" t="s">
        <v>83</v>
      </c>
      <c r="H35" s="13" t="s">
        <v>84</v>
      </c>
      <c r="I35" s="63" t="s">
        <v>85</v>
      </c>
      <c r="J35" s="65" t="s">
        <v>86</v>
      </c>
      <c r="K35" s="23"/>
    </row>
    <row r="36" spans="1:1025" ht="129.75" customHeight="1" x14ac:dyDescent="0.25">
      <c r="A36" s="13"/>
      <c r="B36" s="13"/>
      <c r="C36" s="13"/>
      <c r="D36" s="9"/>
      <c r="E36" s="12" t="s">
        <v>151</v>
      </c>
      <c r="F36" s="36" t="s">
        <v>216</v>
      </c>
      <c r="G36" s="3">
        <f t="shared" si="1"/>
        <v>290000</v>
      </c>
      <c r="H36" s="21">
        <f>95000+150000+45000</f>
        <v>290000</v>
      </c>
      <c r="I36" s="22">
        <v>0</v>
      </c>
      <c r="J36" s="21">
        <v>0</v>
      </c>
      <c r="K36" s="23"/>
    </row>
    <row r="37" spans="1:1025" s="17" customFormat="1" ht="30" customHeight="1" x14ac:dyDescent="0.25">
      <c r="A37" s="11"/>
      <c r="B37" s="11">
        <v>4000</v>
      </c>
      <c r="C37" s="11"/>
      <c r="D37" s="18" t="s">
        <v>128</v>
      </c>
      <c r="E37" s="20"/>
      <c r="F37" s="34"/>
      <c r="G37" s="3">
        <f>G38</f>
        <v>35000</v>
      </c>
      <c r="H37" s="3">
        <f t="shared" ref="H37:J37" si="4">H38</f>
        <v>35000</v>
      </c>
      <c r="I37" s="3">
        <f t="shared" si="4"/>
        <v>0</v>
      </c>
      <c r="J37" s="3">
        <f t="shared" si="4"/>
        <v>0</v>
      </c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  <c r="AMK37" s="5"/>
    </row>
    <row r="38" spans="1:1025" ht="67.5" customHeight="1" x14ac:dyDescent="0.25">
      <c r="A38" s="13" t="s">
        <v>45</v>
      </c>
      <c r="B38" s="13" t="s">
        <v>93</v>
      </c>
      <c r="C38" s="13" t="s">
        <v>46</v>
      </c>
      <c r="D38" s="9" t="s">
        <v>47</v>
      </c>
      <c r="E38" s="12" t="s">
        <v>146</v>
      </c>
      <c r="F38" s="33" t="s">
        <v>182</v>
      </c>
      <c r="G38" s="3">
        <f>H38+I38</f>
        <v>35000</v>
      </c>
      <c r="H38" s="21">
        <f>25000-10000+20000</f>
        <v>35000</v>
      </c>
      <c r="I38" s="22">
        <v>0</v>
      </c>
      <c r="J38" s="21">
        <v>0</v>
      </c>
      <c r="K38" s="23"/>
    </row>
    <row r="39" spans="1:1025" s="17" customFormat="1" ht="20.25" customHeight="1" x14ac:dyDescent="0.25">
      <c r="A39" s="11"/>
      <c r="B39" s="11">
        <v>5000</v>
      </c>
      <c r="C39" s="11"/>
      <c r="D39" s="18" t="s">
        <v>129</v>
      </c>
      <c r="E39" s="20"/>
      <c r="F39" s="34"/>
      <c r="G39" s="3">
        <f>G42+G40+G41</f>
        <v>55000</v>
      </c>
      <c r="H39" s="3">
        <f>H42+H40+H41</f>
        <v>55000</v>
      </c>
      <c r="I39" s="3">
        <f t="shared" ref="I39" si="5">I42+I40</f>
        <v>0</v>
      </c>
      <c r="J39" s="3">
        <f t="shared" ref="J39" si="6">J42</f>
        <v>0</v>
      </c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</row>
    <row r="40" spans="1:1025" ht="75" customHeight="1" x14ac:dyDescent="0.25">
      <c r="A40" s="70" t="s">
        <v>157</v>
      </c>
      <c r="B40" s="76">
        <v>5011</v>
      </c>
      <c r="C40" s="13" t="s">
        <v>49</v>
      </c>
      <c r="D40" s="77" t="s">
        <v>158</v>
      </c>
      <c r="E40" s="12" t="s">
        <v>153</v>
      </c>
      <c r="F40" s="33" t="s">
        <v>154</v>
      </c>
      <c r="G40" s="3">
        <f t="shared" ref="G40" si="7">H40+I40</f>
        <v>13170</v>
      </c>
      <c r="H40" s="21">
        <f>50000-36830</f>
        <v>13170</v>
      </c>
      <c r="I40" s="22">
        <v>0</v>
      </c>
      <c r="J40" s="21">
        <v>0</v>
      </c>
      <c r="K40" s="23"/>
    </row>
    <row r="41" spans="1:1025" ht="75" customHeight="1" x14ac:dyDescent="0.25">
      <c r="A41" s="70" t="s">
        <v>173</v>
      </c>
      <c r="B41" s="76">
        <v>5012</v>
      </c>
      <c r="C41" s="13" t="s">
        <v>49</v>
      </c>
      <c r="D41" s="77" t="s">
        <v>174</v>
      </c>
      <c r="E41" s="12" t="s">
        <v>153</v>
      </c>
      <c r="F41" s="33" t="s">
        <v>154</v>
      </c>
      <c r="G41" s="3">
        <f t="shared" ref="G41" si="8">H41+I41</f>
        <v>36830</v>
      </c>
      <c r="H41" s="21">
        <f>36830</f>
        <v>36830</v>
      </c>
      <c r="I41" s="22">
        <v>0</v>
      </c>
      <c r="J41" s="21">
        <v>0</v>
      </c>
      <c r="K41" s="23"/>
    </row>
    <row r="42" spans="1:1025" ht="54.75" customHeight="1" x14ac:dyDescent="0.25">
      <c r="A42" s="13" t="s">
        <v>48</v>
      </c>
      <c r="B42" s="13" t="s">
        <v>94</v>
      </c>
      <c r="C42" s="13" t="s">
        <v>49</v>
      </c>
      <c r="D42" s="9" t="s">
        <v>50</v>
      </c>
      <c r="E42" s="12" t="s">
        <v>153</v>
      </c>
      <c r="F42" s="33" t="s">
        <v>154</v>
      </c>
      <c r="G42" s="3">
        <f t="shared" ref="G42:G65" si="9">H42+I42</f>
        <v>5000</v>
      </c>
      <c r="H42" s="21">
        <f>25000-20000</f>
        <v>5000</v>
      </c>
      <c r="I42" s="22">
        <v>0</v>
      </c>
      <c r="J42" s="21">
        <v>0</v>
      </c>
      <c r="K42" s="23"/>
    </row>
    <row r="43" spans="1:1025" s="17" customFormat="1" ht="29.25" customHeight="1" x14ac:dyDescent="0.25">
      <c r="A43" s="11"/>
      <c r="B43" s="11">
        <v>6000</v>
      </c>
      <c r="C43" s="11"/>
      <c r="D43" s="18" t="s">
        <v>130</v>
      </c>
      <c r="E43" s="20"/>
      <c r="F43" s="34"/>
      <c r="G43" s="3">
        <f>G44+G50</f>
        <v>2511887.81</v>
      </c>
      <c r="H43" s="3">
        <f>H44+H50</f>
        <v>2511887.81</v>
      </c>
      <c r="I43" s="3">
        <f>I44+I50</f>
        <v>0</v>
      </c>
      <c r="J43" s="3">
        <f>J44+J50</f>
        <v>0</v>
      </c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  <c r="AMI43" s="5"/>
      <c r="AMJ43" s="5"/>
      <c r="AMK43" s="5"/>
    </row>
    <row r="44" spans="1:1025" ht="66" customHeight="1" x14ac:dyDescent="0.25">
      <c r="A44" s="13" t="s">
        <v>51</v>
      </c>
      <c r="B44" s="13" t="s">
        <v>52</v>
      </c>
      <c r="C44" s="13" t="s">
        <v>53</v>
      </c>
      <c r="D44" s="9" t="s">
        <v>54</v>
      </c>
      <c r="E44" s="19"/>
      <c r="F44" s="32"/>
      <c r="G44" s="3">
        <f>H44+I44</f>
        <v>879127.81</v>
      </c>
      <c r="H44" s="21">
        <f>SUM(H48:H49)</f>
        <v>879127.81</v>
      </c>
      <c r="I44" s="21">
        <f>I48+I49</f>
        <v>0</v>
      </c>
      <c r="J44" s="21">
        <f t="shared" ref="J44" si="10">J48+J49</f>
        <v>0</v>
      </c>
      <c r="K44" s="4"/>
    </row>
    <row r="45" spans="1:1025" ht="27.75" customHeight="1" x14ac:dyDescent="0.25">
      <c r="A45" s="128" t="s">
        <v>78</v>
      </c>
      <c r="B45" s="128" t="s">
        <v>11</v>
      </c>
      <c r="C45" s="128" t="s">
        <v>12</v>
      </c>
      <c r="D45" s="128" t="s">
        <v>80</v>
      </c>
      <c r="E45" s="130" t="s">
        <v>81</v>
      </c>
      <c r="F45" s="136" t="s">
        <v>82</v>
      </c>
      <c r="G45" s="128" t="s">
        <v>1</v>
      </c>
      <c r="H45" s="128" t="s">
        <v>10</v>
      </c>
      <c r="I45" s="128" t="s">
        <v>2</v>
      </c>
      <c r="J45" s="128"/>
      <c r="K45" s="23"/>
    </row>
    <row r="46" spans="1:1025" ht="128.25" customHeight="1" x14ac:dyDescent="0.25">
      <c r="A46" s="128"/>
      <c r="B46" s="128"/>
      <c r="C46" s="128"/>
      <c r="D46" s="128"/>
      <c r="E46" s="130"/>
      <c r="F46" s="136"/>
      <c r="G46" s="128"/>
      <c r="H46" s="128"/>
      <c r="I46" s="63" t="s">
        <v>3</v>
      </c>
      <c r="J46" s="13" t="s">
        <v>13</v>
      </c>
      <c r="K46" s="23"/>
    </row>
    <row r="47" spans="1:1025" x14ac:dyDescent="0.25">
      <c r="A47" s="13" t="s">
        <v>4</v>
      </c>
      <c r="B47" s="13" t="s">
        <v>5</v>
      </c>
      <c r="C47" s="13" t="s">
        <v>6</v>
      </c>
      <c r="D47" s="13" t="s">
        <v>7</v>
      </c>
      <c r="E47" s="64" t="s">
        <v>8</v>
      </c>
      <c r="F47" s="31" t="s">
        <v>9</v>
      </c>
      <c r="G47" s="13" t="s">
        <v>83</v>
      </c>
      <c r="H47" s="13" t="s">
        <v>84</v>
      </c>
      <c r="I47" s="63" t="s">
        <v>85</v>
      </c>
      <c r="J47" s="65" t="s">
        <v>86</v>
      </c>
      <c r="K47" s="23"/>
    </row>
    <row r="48" spans="1:1025" ht="59.25" customHeight="1" x14ac:dyDescent="0.25">
      <c r="A48" s="11"/>
      <c r="B48" s="11"/>
      <c r="C48" s="11"/>
      <c r="D48" s="11"/>
      <c r="E48" s="12" t="s">
        <v>137</v>
      </c>
      <c r="F48" s="37" t="s">
        <v>211</v>
      </c>
      <c r="G48" s="3">
        <f t="shared" si="9"/>
        <v>429422.17</v>
      </c>
      <c r="H48" s="21">
        <f>274000+111899+120000-76476.83</f>
        <v>429422.17</v>
      </c>
      <c r="I48" s="22">
        <v>0</v>
      </c>
      <c r="J48" s="21">
        <v>0</v>
      </c>
      <c r="K48" s="23"/>
    </row>
    <row r="49" spans="1:1025" ht="49.5" customHeight="1" x14ac:dyDescent="0.25">
      <c r="A49" s="11"/>
      <c r="B49" s="11"/>
      <c r="C49" s="11"/>
      <c r="D49" s="11"/>
      <c r="E49" s="12" t="s">
        <v>138</v>
      </c>
      <c r="F49" s="37" t="s">
        <v>210</v>
      </c>
      <c r="G49" s="3">
        <f t="shared" si="9"/>
        <v>449705.64</v>
      </c>
      <c r="H49" s="21">
        <f>274000+111899+120000-56193.36</f>
        <v>449705.64</v>
      </c>
      <c r="I49" s="22">
        <v>0</v>
      </c>
      <c r="J49" s="21">
        <v>0</v>
      </c>
      <c r="K49" s="23"/>
    </row>
    <row r="50" spans="1:1025" ht="32.25" customHeight="1" x14ac:dyDescent="0.25">
      <c r="A50" s="13" t="s">
        <v>55</v>
      </c>
      <c r="B50" s="13" t="s">
        <v>56</v>
      </c>
      <c r="C50" s="13" t="s">
        <v>53</v>
      </c>
      <c r="D50" s="9" t="s">
        <v>57</v>
      </c>
      <c r="E50" s="19"/>
      <c r="F50" s="32"/>
      <c r="G50" s="3">
        <f>H50+I50</f>
        <v>1632760</v>
      </c>
      <c r="H50" s="21">
        <f>H51+H53+H52</f>
        <v>1632760</v>
      </c>
      <c r="I50" s="21">
        <f>I51+I53+I52</f>
        <v>0</v>
      </c>
      <c r="J50" s="21">
        <f>J51+J53</f>
        <v>0</v>
      </c>
      <c r="K50" s="23"/>
    </row>
    <row r="51" spans="1:1025" ht="54" customHeight="1" x14ac:dyDescent="0.25">
      <c r="A51" s="11"/>
      <c r="B51" s="11"/>
      <c r="C51" s="11"/>
      <c r="D51" s="11"/>
      <c r="E51" s="78" t="s">
        <v>95</v>
      </c>
      <c r="F51" s="33" t="s">
        <v>96</v>
      </c>
      <c r="G51" s="3">
        <f t="shared" si="9"/>
        <v>5000</v>
      </c>
      <c r="H51" s="21">
        <v>5000</v>
      </c>
      <c r="I51" s="22">
        <v>0</v>
      </c>
      <c r="J51" s="21">
        <v>0</v>
      </c>
      <c r="K51" s="23"/>
    </row>
    <row r="52" spans="1:1025" ht="76.5" x14ac:dyDescent="0.25">
      <c r="A52" s="13"/>
      <c r="B52" s="13"/>
      <c r="C52" s="13"/>
      <c r="D52" s="13"/>
      <c r="E52" s="12" t="s">
        <v>131</v>
      </c>
      <c r="F52" s="33" t="s">
        <v>132</v>
      </c>
      <c r="G52" s="79">
        <f>H52+I52</f>
        <v>9760</v>
      </c>
      <c r="H52" s="80">
        <v>9760</v>
      </c>
      <c r="I52" s="81">
        <v>0</v>
      </c>
      <c r="J52" s="82">
        <v>0</v>
      </c>
      <c r="K52" s="23"/>
    </row>
    <row r="53" spans="1:1025" ht="39" customHeight="1" x14ac:dyDescent="0.25">
      <c r="A53" s="11"/>
      <c r="B53" s="11"/>
      <c r="C53" s="11"/>
      <c r="D53" s="11"/>
      <c r="E53" s="12" t="s">
        <v>97</v>
      </c>
      <c r="F53" s="33" t="s">
        <v>98</v>
      </c>
      <c r="G53" s="79">
        <f t="shared" si="9"/>
        <v>1618000</v>
      </c>
      <c r="H53" s="80">
        <f>914760-H52-H51-500000+1000000+200000+18000+60000-60000</f>
        <v>1618000</v>
      </c>
      <c r="I53" s="123">
        <v>0</v>
      </c>
      <c r="J53" s="80">
        <v>0</v>
      </c>
      <c r="K53" s="23"/>
    </row>
    <row r="54" spans="1:1025" ht="24.75" customHeight="1" x14ac:dyDescent="0.25">
      <c r="A54" s="11"/>
      <c r="B54" s="11">
        <v>7000</v>
      </c>
      <c r="C54" s="11"/>
      <c r="D54" s="11" t="s">
        <v>114</v>
      </c>
      <c r="E54" s="12"/>
      <c r="F54" s="33"/>
      <c r="G54" s="3">
        <f>G55+G56+G58+G65+G57+G63+G59</f>
        <v>3025677</v>
      </c>
      <c r="H54" s="3">
        <f>H55+H56+H58+H65+H57+H63+H59</f>
        <v>1259892</v>
      </c>
      <c r="I54" s="3">
        <f>I55+I56+I58+I65+I57+I63+I59</f>
        <v>1765785</v>
      </c>
      <c r="J54" s="3">
        <f>J55+J56+J58+J65+J57+J63+J59</f>
        <v>1765785</v>
      </c>
      <c r="K54" s="23"/>
    </row>
    <row r="55" spans="1:1025" ht="63.75" customHeight="1" x14ac:dyDescent="0.25">
      <c r="A55" s="13" t="s">
        <v>58</v>
      </c>
      <c r="B55" s="13" t="s">
        <v>59</v>
      </c>
      <c r="C55" s="13" t="s">
        <v>60</v>
      </c>
      <c r="D55" s="9" t="s">
        <v>99</v>
      </c>
      <c r="E55" s="12" t="s">
        <v>220</v>
      </c>
      <c r="F55" s="44" t="s">
        <v>219</v>
      </c>
      <c r="G55" s="3">
        <f t="shared" si="9"/>
        <v>135392</v>
      </c>
      <c r="H55" s="21">
        <f>50000+100000-21608+7000</f>
        <v>135392</v>
      </c>
      <c r="I55" s="22">
        <v>0</v>
      </c>
      <c r="J55" s="21">
        <v>0</v>
      </c>
      <c r="K55" s="23"/>
    </row>
    <row r="56" spans="1:1025" s="85" customFormat="1" ht="51" customHeight="1" x14ac:dyDescent="0.25">
      <c r="A56" s="83" t="s">
        <v>115</v>
      </c>
      <c r="B56" s="64" t="s">
        <v>116</v>
      </c>
      <c r="C56" s="64" t="s">
        <v>117</v>
      </c>
      <c r="D56" s="12" t="s">
        <v>118</v>
      </c>
      <c r="E56" s="12" t="s">
        <v>144</v>
      </c>
      <c r="F56" s="33" t="s">
        <v>145</v>
      </c>
      <c r="G56" s="3">
        <f t="shared" si="9"/>
        <v>650000</v>
      </c>
      <c r="H56" s="47">
        <v>0</v>
      </c>
      <c r="I56" s="47">
        <v>650000</v>
      </c>
      <c r="J56" s="47">
        <v>650000</v>
      </c>
      <c r="K56" s="59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84"/>
      <c r="MX56" s="84"/>
      <c r="MY56" s="84"/>
      <c r="MZ56" s="84"/>
      <c r="NA56" s="84"/>
      <c r="NB56" s="84"/>
      <c r="NC56" s="84"/>
      <c r="ND56" s="84"/>
      <c r="NE56" s="84"/>
      <c r="NF56" s="84"/>
      <c r="NG56" s="84"/>
      <c r="NH56" s="84"/>
      <c r="NI56" s="84"/>
      <c r="NJ56" s="84"/>
      <c r="NK56" s="84"/>
      <c r="NL56" s="84"/>
      <c r="NM56" s="84"/>
      <c r="NN56" s="84"/>
      <c r="NO56" s="84"/>
      <c r="NP56" s="84"/>
      <c r="NQ56" s="84"/>
      <c r="NR56" s="84"/>
      <c r="NS56" s="84"/>
      <c r="NT56" s="84"/>
      <c r="NU56" s="84"/>
      <c r="NV56" s="84"/>
      <c r="NW56" s="84"/>
      <c r="NX56" s="84"/>
      <c r="NY56" s="84"/>
      <c r="NZ56" s="84"/>
      <c r="OA56" s="84"/>
      <c r="OB56" s="84"/>
      <c r="OC56" s="84"/>
      <c r="OD56" s="84"/>
      <c r="OE56" s="84"/>
      <c r="OF56" s="84"/>
      <c r="OG56" s="84"/>
      <c r="OH56" s="84"/>
      <c r="OI56" s="84"/>
      <c r="OJ56" s="84"/>
      <c r="OK56" s="84"/>
      <c r="OL56" s="84"/>
      <c r="OM56" s="84"/>
      <c r="ON56" s="84"/>
      <c r="OO56" s="84"/>
      <c r="OP56" s="84"/>
      <c r="OQ56" s="84"/>
      <c r="OR56" s="84"/>
      <c r="OS56" s="84"/>
      <c r="OT56" s="84"/>
      <c r="OU56" s="84"/>
      <c r="OV56" s="84"/>
      <c r="OW56" s="84"/>
      <c r="OX56" s="84"/>
      <c r="OY56" s="84"/>
      <c r="OZ56" s="84"/>
      <c r="PA56" s="84"/>
      <c r="PB56" s="84"/>
      <c r="PC56" s="84"/>
      <c r="PD56" s="84"/>
      <c r="PE56" s="84"/>
      <c r="PF56" s="84"/>
      <c r="PG56" s="84"/>
      <c r="PH56" s="84"/>
      <c r="PI56" s="84"/>
      <c r="PJ56" s="84"/>
      <c r="PK56" s="84"/>
      <c r="PL56" s="84"/>
      <c r="PM56" s="84"/>
      <c r="PN56" s="84"/>
      <c r="PO56" s="84"/>
      <c r="PP56" s="84"/>
      <c r="PQ56" s="84"/>
      <c r="PR56" s="84"/>
      <c r="PS56" s="84"/>
      <c r="PT56" s="84"/>
      <c r="PU56" s="84"/>
      <c r="PV56" s="84"/>
      <c r="PW56" s="84"/>
      <c r="PX56" s="84"/>
      <c r="PY56" s="84"/>
      <c r="PZ56" s="84"/>
      <c r="QA56" s="84"/>
      <c r="QB56" s="84"/>
      <c r="QC56" s="84"/>
      <c r="QD56" s="84"/>
      <c r="QE56" s="84"/>
      <c r="QF56" s="84"/>
      <c r="QG56" s="84"/>
      <c r="QH56" s="84"/>
      <c r="QI56" s="84"/>
      <c r="QJ56" s="84"/>
      <c r="QK56" s="84"/>
      <c r="QL56" s="84"/>
      <c r="QM56" s="84"/>
      <c r="QN56" s="84"/>
      <c r="QO56" s="84"/>
      <c r="QP56" s="84"/>
      <c r="QQ56" s="84"/>
      <c r="QR56" s="84"/>
      <c r="QS56" s="84"/>
      <c r="QT56" s="84"/>
      <c r="QU56" s="84"/>
      <c r="QV56" s="84"/>
      <c r="QW56" s="84"/>
      <c r="QX56" s="84"/>
      <c r="QY56" s="84"/>
      <c r="QZ56" s="84"/>
      <c r="RA56" s="84"/>
      <c r="RB56" s="84"/>
      <c r="RC56" s="84"/>
      <c r="RD56" s="84"/>
      <c r="RE56" s="84"/>
      <c r="RF56" s="84"/>
      <c r="RG56" s="84"/>
      <c r="RH56" s="84"/>
      <c r="RI56" s="84"/>
      <c r="RJ56" s="84"/>
      <c r="RK56" s="84"/>
      <c r="RL56" s="84"/>
      <c r="RM56" s="84"/>
      <c r="RN56" s="84"/>
      <c r="RO56" s="84"/>
      <c r="RP56" s="84"/>
      <c r="RQ56" s="84"/>
      <c r="RR56" s="84"/>
      <c r="RS56" s="84"/>
      <c r="RT56" s="84"/>
      <c r="RU56" s="84"/>
      <c r="RV56" s="84"/>
      <c r="RW56" s="84"/>
      <c r="RX56" s="84"/>
      <c r="RY56" s="84"/>
      <c r="RZ56" s="84"/>
      <c r="SA56" s="84"/>
      <c r="SB56" s="84"/>
      <c r="SC56" s="84"/>
      <c r="SD56" s="84"/>
      <c r="SE56" s="84"/>
      <c r="SF56" s="84"/>
      <c r="SG56" s="84"/>
      <c r="SH56" s="84"/>
      <c r="SI56" s="84"/>
      <c r="SJ56" s="84"/>
      <c r="SK56" s="84"/>
      <c r="SL56" s="84"/>
      <c r="SM56" s="84"/>
      <c r="SN56" s="84"/>
      <c r="SO56" s="84"/>
      <c r="SP56" s="84"/>
      <c r="SQ56" s="84"/>
      <c r="SR56" s="84"/>
      <c r="SS56" s="84"/>
      <c r="ST56" s="84"/>
      <c r="SU56" s="84"/>
      <c r="SV56" s="84"/>
      <c r="SW56" s="84"/>
      <c r="SX56" s="84"/>
      <c r="SY56" s="84"/>
      <c r="SZ56" s="84"/>
      <c r="TA56" s="84"/>
      <c r="TB56" s="84"/>
      <c r="TC56" s="84"/>
      <c r="TD56" s="84"/>
      <c r="TE56" s="84"/>
      <c r="TF56" s="84"/>
      <c r="TG56" s="84"/>
      <c r="TH56" s="84"/>
      <c r="TI56" s="84"/>
      <c r="TJ56" s="84"/>
      <c r="TK56" s="84"/>
      <c r="TL56" s="84"/>
      <c r="TM56" s="84"/>
      <c r="TN56" s="84"/>
      <c r="TO56" s="84"/>
      <c r="TP56" s="84"/>
      <c r="TQ56" s="84"/>
      <c r="TR56" s="84"/>
      <c r="TS56" s="84"/>
      <c r="TT56" s="84"/>
      <c r="TU56" s="84"/>
      <c r="TV56" s="84"/>
      <c r="TW56" s="84"/>
      <c r="TX56" s="84"/>
      <c r="TY56" s="84"/>
      <c r="TZ56" s="84"/>
      <c r="UA56" s="84"/>
      <c r="UB56" s="84"/>
      <c r="UC56" s="84"/>
      <c r="UD56" s="84"/>
      <c r="UE56" s="84"/>
      <c r="UF56" s="84"/>
      <c r="UG56" s="84"/>
      <c r="UH56" s="84"/>
      <c r="UI56" s="84"/>
      <c r="UJ56" s="84"/>
      <c r="UK56" s="84"/>
      <c r="UL56" s="84"/>
      <c r="UM56" s="84"/>
      <c r="UN56" s="84"/>
      <c r="UO56" s="84"/>
      <c r="UP56" s="84"/>
      <c r="UQ56" s="84"/>
      <c r="UR56" s="84"/>
      <c r="US56" s="84"/>
      <c r="UT56" s="84"/>
      <c r="UU56" s="84"/>
      <c r="UV56" s="84"/>
      <c r="UW56" s="84"/>
      <c r="UX56" s="84"/>
      <c r="UY56" s="84"/>
      <c r="UZ56" s="84"/>
      <c r="VA56" s="84"/>
      <c r="VB56" s="84"/>
      <c r="VC56" s="84"/>
      <c r="VD56" s="84"/>
      <c r="VE56" s="84"/>
      <c r="VF56" s="84"/>
      <c r="VG56" s="84"/>
      <c r="VH56" s="84"/>
      <c r="VI56" s="84"/>
      <c r="VJ56" s="84"/>
      <c r="VK56" s="84"/>
      <c r="VL56" s="84"/>
      <c r="VM56" s="84"/>
      <c r="VN56" s="84"/>
      <c r="VO56" s="84"/>
      <c r="VP56" s="84"/>
      <c r="VQ56" s="84"/>
      <c r="VR56" s="84"/>
      <c r="VS56" s="84"/>
      <c r="VT56" s="84"/>
      <c r="VU56" s="84"/>
      <c r="VV56" s="84"/>
      <c r="VW56" s="84"/>
      <c r="VX56" s="84"/>
      <c r="VY56" s="84"/>
      <c r="VZ56" s="84"/>
      <c r="WA56" s="84"/>
      <c r="WB56" s="84"/>
      <c r="WC56" s="84"/>
      <c r="WD56" s="84"/>
      <c r="WE56" s="84"/>
      <c r="WF56" s="84"/>
      <c r="WG56" s="84"/>
      <c r="WH56" s="84"/>
      <c r="WI56" s="84"/>
      <c r="WJ56" s="84"/>
      <c r="WK56" s="84"/>
      <c r="WL56" s="84"/>
      <c r="WM56" s="84"/>
      <c r="WN56" s="84"/>
      <c r="WO56" s="84"/>
      <c r="WP56" s="84"/>
      <c r="WQ56" s="84"/>
      <c r="WR56" s="84"/>
      <c r="WS56" s="84"/>
      <c r="WT56" s="84"/>
      <c r="WU56" s="84"/>
      <c r="WV56" s="84"/>
      <c r="WW56" s="84"/>
      <c r="WX56" s="84"/>
      <c r="WY56" s="84"/>
      <c r="WZ56" s="84"/>
      <c r="XA56" s="84"/>
      <c r="XB56" s="84"/>
      <c r="XC56" s="84"/>
      <c r="XD56" s="84"/>
      <c r="XE56" s="84"/>
      <c r="XF56" s="84"/>
      <c r="XG56" s="84"/>
      <c r="XH56" s="84"/>
      <c r="XI56" s="84"/>
      <c r="XJ56" s="84"/>
      <c r="XK56" s="84"/>
      <c r="XL56" s="84"/>
      <c r="XM56" s="84"/>
      <c r="XN56" s="84"/>
      <c r="XO56" s="84"/>
      <c r="XP56" s="84"/>
      <c r="XQ56" s="84"/>
      <c r="XR56" s="84"/>
      <c r="XS56" s="84"/>
      <c r="XT56" s="84"/>
      <c r="XU56" s="84"/>
      <c r="XV56" s="84"/>
      <c r="XW56" s="84"/>
      <c r="XX56" s="84"/>
      <c r="XY56" s="84"/>
      <c r="XZ56" s="84"/>
      <c r="YA56" s="84"/>
      <c r="YB56" s="84"/>
      <c r="YC56" s="84"/>
      <c r="YD56" s="84"/>
      <c r="YE56" s="84"/>
      <c r="YF56" s="84"/>
      <c r="YG56" s="84"/>
      <c r="YH56" s="84"/>
      <c r="YI56" s="84"/>
      <c r="YJ56" s="84"/>
      <c r="YK56" s="84"/>
      <c r="YL56" s="84"/>
      <c r="YM56" s="84"/>
      <c r="YN56" s="84"/>
      <c r="YO56" s="84"/>
      <c r="YP56" s="84"/>
      <c r="YQ56" s="84"/>
      <c r="YR56" s="84"/>
      <c r="YS56" s="84"/>
      <c r="YT56" s="84"/>
      <c r="YU56" s="84"/>
      <c r="YV56" s="84"/>
      <c r="YW56" s="84"/>
      <c r="YX56" s="84"/>
      <c r="YY56" s="84"/>
      <c r="YZ56" s="84"/>
      <c r="ZA56" s="84"/>
      <c r="ZB56" s="84"/>
      <c r="ZC56" s="84"/>
      <c r="ZD56" s="84"/>
      <c r="ZE56" s="84"/>
      <c r="ZF56" s="84"/>
      <c r="ZG56" s="84"/>
      <c r="ZH56" s="84"/>
      <c r="ZI56" s="84"/>
      <c r="ZJ56" s="84"/>
      <c r="ZK56" s="84"/>
      <c r="ZL56" s="84"/>
      <c r="ZM56" s="84"/>
      <c r="ZN56" s="84"/>
      <c r="ZO56" s="84"/>
      <c r="ZP56" s="84"/>
      <c r="ZQ56" s="84"/>
      <c r="ZR56" s="84"/>
      <c r="ZS56" s="84"/>
      <c r="ZT56" s="84"/>
      <c r="ZU56" s="84"/>
      <c r="ZV56" s="84"/>
      <c r="ZW56" s="84"/>
      <c r="ZX56" s="84"/>
      <c r="ZY56" s="84"/>
      <c r="ZZ56" s="84"/>
      <c r="AAA56" s="84"/>
      <c r="AAB56" s="84"/>
      <c r="AAC56" s="84"/>
      <c r="AAD56" s="84"/>
      <c r="AAE56" s="84"/>
      <c r="AAF56" s="84"/>
      <c r="AAG56" s="84"/>
      <c r="AAH56" s="84"/>
      <c r="AAI56" s="84"/>
      <c r="AAJ56" s="84"/>
      <c r="AAK56" s="84"/>
      <c r="AAL56" s="84"/>
      <c r="AAM56" s="84"/>
      <c r="AAN56" s="84"/>
      <c r="AAO56" s="84"/>
      <c r="AAP56" s="84"/>
      <c r="AAQ56" s="84"/>
      <c r="AAR56" s="84"/>
      <c r="AAS56" s="84"/>
      <c r="AAT56" s="84"/>
      <c r="AAU56" s="84"/>
      <c r="AAV56" s="84"/>
      <c r="AAW56" s="84"/>
      <c r="AAX56" s="84"/>
      <c r="AAY56" s="84"/>
      <c r="AAZ56" s="84"/>
      <c r="ABA56" s="84"/>
      <c r="ABB56" s="84"/>
      <c r="ABC56" s="84"/>
      <c r="ABD56" s="84"/>
      <c r="ABE56" s="84"/>
      <c r="ABF56" s="84"/>
      <c r="ABG56" s="84"/>
      <c r="ABH56" s="84"/>
      <c r="ABI56" s="84"/>
      <c r="ABJ56" s="84"/>
      <c r="ABK56" s="84"/>
      <c r="ABL56" s="84"/>
      <c r="ABM56" s="84"/>
      <c r="ABN56" s="84"/>
      <c r="ABO56" s="84"/>
      <c r="ABP56" s="84"/>
      <c r="ABQ56" s="84"/>
      <c r="ABR56" s="84"/>
      <c r="ABS56" s="84"/>
      <c r="ABT56" s="84"/>
      <c r="ABU56" s="84"/>
      <c r="ABV56" s="84"/>
      <c r="ABW56" s="84"/>
      <c r="ABX56" s="84"/>
      <c r="ABY56" s="84"/>
      <c r="ABZ56" s="84"/>
      <c r="ACA56" s="84"/>
      <c r="ACB56" s="84"/>
      <c r="ACC56" s="84"/>
      <c r="ACD56" s="84"/>
      <c r="ACE56" s="84"/>
      <c r="ACF56" s="84"/>
      <c r="ACG56" s="84"/>
      <c r="ACH56" s="84"/>
      <c r="ACI56" s="84"/>
      <c r="ACJ56" s="84"/>
      <c r="ACK56" s="84"/>
      <c r="ACL56" s="84"/>
      <c r="ACM56" s="84"/>
      <c r="ACN56" s="84"/>
      <c r="ACO56" s="84"/>
      <c r="ACP56" s="84"/>
      <c r="ACQ56" s="84"/>
      <c r="ACR56" s="84"/>
      <c r="ACS56" s="84"/>
      <c r="ACT56" s="84"/>
      <c r="ACU56" s="84"/>
      <c r="ACV56" s="84"/>
      <c r="ACW56" s="84"/>
      <c r="ACX56" s="84"/>
      <c r="ACY56" s="84"/>
      <c r="ACZ56" s="84"/>
      <c r="ADA56" s="84"/>
      <c r="ADB56" s="84"/>
      <c r="ADC56" s="84"/>
      <c r="ADD56" s="84"/>
      <c r="ADE56" s="84"/>
      <c r="ADF56" s="84"/>
      <c r="ADG56" s="84"/>
      <c r="ADH56" s="84"/>
      <c r="ADI56" s="84"/>
      <c r="ADJ56" s="84"/>
      <c r="ADK56" s="84"/>
      <c r="ADL56" s="84"/>
      <c r="ADM56" s="84"/>
      <c r="ADN56" s="84"/>
      <c r="ADO56" s="84"/>
      <c r="ADP56" s="84"/>
      <c r="ADQ56" s="84"/>
      <c r="ADR56" s="84"/>
      <c r="ADS56" s="84"/>
      <c r="ADT56" s="84"/>
      <c r="ADU56" s="84"/>
      <c r="ADV56" s="84"/>
      <c r="ADW56" s="84"/>
      <c r="ADX56" s="84"/>
      <c r="ADY56" s="84"/>
      <c r="ADZ56" s="84"/>
      <c r="AEA56" s="84"/>
      <c r="AEB56" s="84"/>
      <c r="AEC56" s="84"/>
      <c r="AED56" s="84"/>
      <c r="AEE56" s="84"/>
      <c r="AEF56" s="84"/>
      <c r="AEG56" s="84"/>
      <c r="AEH56" s="84"/>
      <c r="AEI56" s="84"/>
      <c r="AEJ56" s="84"/>
      <c r="AEK56" s="84"/>
      <c r="AEL56" s="84"/>
      <c r="AEM56" s="84"/>
      <c r="AEN56" s="84"/>
      <c r="AEO56" s="84"/>
      <c r="AEP56" s="84"/>
      <c r="AEQ56" s="84"/>
      <c r="AER56" s="84"/>
      <c r="AES56" s="84"/>
      <c r="AET56" s="84"/>
      <c r="AEU56" s="84"/>
      <c r="AEV56" s="84"/>
      <c r="AEW56" s="84"/>
      <c r="AEX56" s="84"/>
      <c r="AEY56" s="84"/>
      <c r="AEZ56" s="84"/>
      <c r="AFA56" s="84"/>
      <c r="AFB56" s="84"/>
      <c r="AFC56" s="84"/>
      <c r="AFD56" s="84"/>
      <c r="AFE56" s="84"/>
      <c r="AFF56" s="84"/>
      <c r="AFG56" s="84"/>
      <c r="AFH56" s="84"/>
      <c r="AFI56" s="84"/>
      <c r="AFJ56" s="84"/>
      <c r="AFK56" s="84"/>
      <c r="AFL56" s="84"/>
      <c r="AFM56" s="84"/>
      <c r="AFN56" s="84"/>
      <c r="AFO56" s="84"/>
      <c r="AFP56" s="84"/>
      <c r="AFQ56" s="84"/>
      <c r="AFR56" s="84"/>
      <c r="AFS56" s="84"/>
      <c r="AFT56" s="84"/>
      <c r="AFU56" s="84"/>
      <c r="AFV56" s="84"/>
      <c r="AFW56" s="84"/>
      <c r="AFX56" s="84"/>
      <c r="AFY56" s="84"/>
      <c r="AFZ56" s="84"/>
      <c r="AGA56" s="84"/>
      <c r="AGB56" s="84"/>
      <c r="AGC56" s="84"/>
      <c r="AGD56" s="84"/>
      <c r="AGE56" s="84"/>
      <c r="AGF56" s="84"/>
      <c r="AGG56" s="84"/>
      <c r="AGH56" s="84"/>
      <c r="AGI56" s="84"/>
      <c r="AGJ56" s="84"/>
      <c r="AGK56" s="84"/>
      <c r="AGL56" s="84"/>
      <c r="AGM56" s="84"/>
      <c r="AGN56" s="84"/>
      <c r="AGO56" s="84"/>
      <c r="AGP56" s="84"/>
      <c r="AGQ56" s="84"/>
      <c r="AGR56" s="84"/>
      <c r="AGS56" s="84"/>
      <c r="AGT56" s="84"/>
      <c r="AGU56" s="84"/>
      <c r="AGV56" s="84"/>
      <c r="AGW56" s="84"/>
      <c r="AGX56" s="84"/>
      <c r="AGY56" s="84"/>
      <c r="AGZ56" s="84"/>
      <c r="AHA56" s="84"/>
      <c r="AHB56" s="84"/>
      <c r="AHC56" s="84"/>
      <c r="AHD56" s="84"/>
      <c r="AHE56" s="84"/>
      <c r="AHF56" s="84"/>
      <c r="AHG56" s="84"/>
      <c r="AHH56" s="84"/>
      <c r="AHI56" s="84"/>
      <c r="AHJ56" s="84"/>
      <c r="AHK56" s="84"/>
      <c r="AHL56" s="84"/>
      <c r="AHM56" s="84"/>
      <c r="AHN56" s="84"/>
      <c r="AHO56" s="84"/>
      <c r="AHP56" s="84"/>
      <c r="AHQ56" s="84"/>
      <c r="AHR56" s="84"/>
      <c r="AHS56" s="84"/>
      <c r="AHT56" s="84"/>
      <c r="AHU56" s="84"/>
      <c r="AHV56" s="84"/>
      <c r="AHW56" s="84"/>
      <c r="AHX56" s="84"/>
      <c r="AHY56" s="84"/>
      <c r="AHZ56" s="84"/>
      <c r="AIA56" s="84"/>
      <c r="AIB56" s="84"/>
      <c r="AIC56" s="84"/>
      <c r="AID56" s="84"/>
      <c r="AIE56" s="84"/>
      <c r="AIF56" s="84"/>
      <c r="AIG56" s="84"/>
      <c r="AIH56" s="84"/>
      <c r="AII56" s="84"/>
      <c r="AIJ56" s="84"/>
      <c r="AIK56" s="84"/>
      <c r="AIL56" s="84"/>
      <c r="AIM56" s="84"/>
      <c r="AIN56" s="84"/>
      <c r="AIO56" s="84"/>
      <c r="AIP56" s="84"/>
      <c r="AIQ56" s="84"/>
      <c r="AIR56" s="84"/>
      <c r="AIS56" s="84"/>
      <c r="AIT56" s="84"/>
      <c r="AIU56" s="84"/>
      <c r="AIV56" s="84"/>
      <c r="AIW56" s="84"/>
      <c r="AIX56" s="84"/>
      <c r="AIY56" s="84"/>
      <c r="AIZ56" s="84"/>
      <c r="AJA56" s="84"/>
      <c r="AJB56" s="84"/>
      <c r="AJC56" s="84"/>
      <c r="AJD56" s="84"/>
      <c r="AJE56" s="84"/>
      <c r="AJF56" s="84"/>
      <c r="AJG56" s="84"/>
      <c r="AJH56" s="84"/>
      <c r="AJI56" s="84"/>
      <c r="AJJ56" s="84"/>
      <c r="AJK56" s="84"/>
      <c r="AJL56" s="84"/>
      <c r="AJM56" s="84"/>
      <c r="AJN56" s="84"/>
      <c r="AJO56" s="84"/>
      <c r="AJP56" s="84"/>
      <c r="AJQ56" s="84"/>
      <c r="AJR56" s="84"/>
      <c r="AJS56" s="84"/>
      <c r="AJT56" s="84"/>
      <c r="AJU56" s="84"/>
      <c r="AJV56" s="84"/>
      <c r="AJW56" s="84"/>
      <c r="AJX56" s="84"/>
      <c r="AJY56" s="84"/>
      <c r="AJZ56" s="84"/>
      <c r="AKA56" s="84"/>
      <c r="AKB56" s="84"/>
      <c r="AKC56" s="84"/>
      <c r="AKD56" s="84"/>
      <c r="AKE56" s="84"/>
      <c r="AKF56" s="84"/>
      <c r="AKG56" s="84"/>
      <c r="AKH56" s="84"/>
      <c r="AKI56" s="84"/>
      <c r="AKJ56" s="84"/>
      <c r="AKK56" s="84"/>
      <c r="AKL56" s="84"/>
      <c r="AKM56" s="84"/>
      <c r="AKN56" s="84"/>
      <c r="AKO56" s="84"/>
      <c r="AKP56" s="84"/>
      <c r="AKQ56" s="84"/>
      <c r="AKR56" s="84"/>
      <c r="AKS56" s="84"/>
      <c r="AKT56" s="84"/>
      <c r="AKU56" s="84"/>
      <c r="AKV56" s="84"/>
      <c r="AKW56" s="84"/>
      <c r="AKX56" s="84"/>
      <c r="AKY56" s="84"/>
      <c r="AKZ56" s="84"/>
      <c r="ALA56" s="84"/>
      <c r="ALB56" s="84"/>
      <c r="ALC56" s="84"/>
      <c r="ALD56" s="84"/>
      <c r="ALE56" s="84"/>
      <c r="ALF56" s="84"/>
      <c r="ALG56" s="84"/>
      <c r="ALH56" s="84"/>
      <c r="ALI56" s="84"/>
      <c r="ALJ56" s="84"/>
      <c r="ALK56" s="84"/>
      <c r="ALL56" s="84"/>
      <c r="ALM56" s="84"/>
      <c r="ALN56" s="84"/>
      <c r="ALO56" s="84"/>
      <c r="ALP56" s="84"/>
      <c r="ALQ56" s="84"/>
      <c r="ALR56" s="84"/>
      <c r="ALS56" s="84"/>
      <c r="ALT56" s="84"/>
      <c r="ALU56" s="84"/>
      <c r="ALV56" s="84"/>
      <c r="ALW56" s="84"/>
      <c r="ALX56" s="84"/>
      <c r="ALY56" s="84"/>
      <c r="ALZ56" s="84"/>
      <c r="AMA56" s="84"/>
      <c r="AMB56" s="84"/>
      <c r="AMC56" s="84"/>
      <c r="AMD56" s="84"/>
      <c r="AME56" s="84"/>
      <c r="AMF56" s="84"/>
      <c r="AMG56" s="84"/>
      <c r="AMH56" s="84"/>
      <c r="AMI56" s="84"/>
      <c r="AMJ56" s="84"/>
      <c r="AMK56" s="84"/>
    </row>
    <row r="57" spans="1:1025" s="85" customFormat="1" ht="51" customHeight="1" x14ac:dyDescent="0.25">
      <c r="A57" s="83" t="s">
        <v>155</v>
      </c>
      <c r="B57" s="64">
        <v>7351</v>
      </c>
      <c r="C57" s="64" t="s">
        <v>117</v>
      </c>
      <c r="D57" s="86" t="s">
        <v>156</v>
      </c>
      <c r="E57" s="12" t="s">
        <v>144</v>
      </c>
      <c r="F57" s="33" t="s">
        <v>145</v>
      </c>
      <c r="G57" s="3">
        <f t="shared" ref="G57" si="11">H57+I57</f>
        <v>1000000</v>
      </c>
      <c r="H57" s="47">
        <v>0</v>
      </c>
      <c r="I57" s="47">
        <v>1000000</v>
      </c>
      <c r="J57" s="47">
        <v>1000000</v>
      </c>
      <c r="K57" s="59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  <c r="IV57" s="84"/>
      <c r="IW57" s="84"/>
      <c r="IX57" s="84"/>
      <c r="IY57" s="84"/>
      <c r="IZ57" s="84"/>
      <c r="JA57" s="84"/>
      <c r="JB57" s="84"/>
      <c r="JC57" s="84"/>
      <c r="JD57" s="84"/>
      <c r="JE57" s="84"/>
      <c r="JF57" s="84"/>
      <c r="JG57" s="84"/>
      <c r="JH57" s="84"/>
      <c r="JI57" s="84"/>
      <c r="JJ57" s="84"/>
      <c r="JK57" s="84"/>
      <c r="JL57" s="84"/>
      <c r="JM57" s="84"/>
      <c r="JN57" s="84"/>
      <c r="JO57" s="84"/>
      <c r="JP57" s="84"/>
      <c r="JQ57" s="84"/>
      <c r="JR57" s="84"/>
      <c r="JS57" s="84"/>
      <c r="JT57" s="84"/>
      <c r="JU57" s="84"/>
      <c r="JV57" s="84"/>
      <c r="JW57" s="84"/>
      <c r="JX57" s="84"/>
      <c r="JY57" s="84"/>
      <c r="JZ57" s="84"/>
      <c r="KA57" s="84"/>
      <c r="KB57" s="84"/>
      <c r="KC57" s="84"/>
      <c r="KD57" s="84"/>
      <c r="KE57" s="84"/>
      <c r="KF57" s="84"/>
      <c r="KG57" s="84"/>
      <c r="KH57" s="84"/>
      <c r="KI57" s="84"/>
      <c r="KJ57" s="84"/>
      <c r="KK57" s="84"/>
      <c r="KL57" s="84"/>
      <c r="KM57" s="84"/>
      <c r="KN57" s="84"/>
      <c r="KO57" s="84"/>
      <c r="KP57" s="84"/>
      <c r="KQ57" s="84"/>
      <c r="KR57" s="84"/>
      <c r="KS57" s="84"/>
      <c r="KT57" s="84"/>
      <c r="KU57" s="84"/>
      <c r="KV57" s="84"/>
      <c r="KW57" s="84"/>
      <c r="KX57" s="84"/>
      <c r="KY57" s="84"/>
      <c r="KZ57" s="84"/>
      <c r="LA57" s="84"/>
      <c r="LB57" s="84"/>
      <c r="LC57" s="84"/>
      <c r="LD57" s="84"/>
      <c r="LE57" s="84"/>
      <c r="LF57" s="84"/>
      <c r="LG57" s="84"/>
      <c r="LH57" s="84"/>
      <c r="LI57" s="84"/>
      <c r="LJ57" s="84"/>
      <c r="LK57" s="84"/>
      <c r="LL57" s="84"/>
      <c r="LM57" s="84"/>
      <c r="LN57" s="84"/>
      <c r="LO57" s="84"/>
      <c r="LP57" s="84"/>
      <c r="LQ57" s="84"/>
      <c r="LR57" s="84"/>
      <c r="LS57" s="84"/>
      <c r="LT57" s="84"/>
      <c r="LU57" s="84"/>
      <c r="LV57" s="84"/>
      <c r="LW57" s="84"/>
      <c r="LX57" s="84"/>
      <c r="LY57" s="84"/>
      <c r="LZ57" s="84"/>
      <c r="MA57" s="84"/>
      <c r="MB57" s="84"/>
      <c r="MC57" s="84"/>
      <c r="MD57" s="84"/>
      <c r="ME57" s="84"/>
      <c r="MF57" s="84"/>
      <c r="MG57" s="84"/>
      <c r="MH57" s="84"/>
      <c r="MI57" s="84"/>
      <c r="MJ57" s="84"/>
      <c r="MK57" s="84"/>
      <c r="ML57" s="84"/>
      <c r="MM57" s="84"/>
      <c r="MN57" s="84"/>
      <c r="MO57" s="84"/>
      <c r="MP57" s="84"/>
      <c r="MQ57" s="84"/>
      <c r="MR57" s="84"/>
      <c r="MS57" s="84"/>
      <c r="MT57" s="84"/>
      <c r="MU57" s="84"/>
      <c r="MV57" s="84"/>
      <c r="MW57" s="84"/>
      <c r="MX57" s="84"/>
      <c r="MY57" s="84"/>
      <c r="MZ57" s="84"/>
      <c r="NA57" s="84"/>
      <c r="NB57" s="84"/>
      <c r="NC57" s="84"/>
      <c r="ND57" s="84"/>
      <c r="NE57" s="84"/>
      <c r="NF57" s="84"/>
      <c r="NG57" s="84"/>
      <c r="NH57" s="84"/>
      <c r="NI57" s="84"/>
      <c r="NJ57" s="84"/>
      <c r="NK57" s="84"/>
      <c r="NL57" s="84"/>
      <c r="NM57" s="84"/>
      <c r="NN57" s="84"/>
      <c r="NO57" s="84"/>
      <c r="NP57" s="84"/>
      <c r="NQ57" s="84"/>
      <c r="NR57" s="84"/>
      <c r="NS57" s="84"/>
      <c r="NT57" s="84"/>
      <c r="NU57" s="84"/>
      <c r="NV57" s="84"/>
      <c r="NW57" s="84"/>
      <c r="NX57" s="84"/>
      <c r="NY57" s="84"/>
      <c r="NZ57" s="84"/>
      <c r="OA57" s="84"/>
      <c r="OB57" s="84"/>
      <c r="OC57" s="84"/>
      <c r="OD57" s="84"/>
      <c r="OE57" s="84"/>
      <c r="OF57" s="84"/>
      <c r="OG57" s="84"/>
      <c r="OH57" s="84"/>
      <c r="OI57" s="84"/>
      <c r="OJ57" s="84"/>
      <c r="OK57" s="84"/>
      <c r="OL57" s="84"/>
      <c r="OM57" s="84"/>
      <c r="ON57" s="84"/>
      <c r="OO57" s="84"/>
      <c r="OP57" s="84"/>
      <c r="OQ57" s="84"/>
      <c r="OR57" s="84"/>
      <c r="OS57" s="84"/>
      <c r="OT57" s="84"/>
      <c r="OU57" s="84"/>
      <c r="OV57" s="84"/>
      <c r="OW57" s="84"/>
      <c r="OX57" s="84"/>
      <c r="OY57" s="84"/>
      <c r="OZ57" s="84"/>
      <c r="PA57" s="84"/>
      <c r="PB57" s="84"/>
      <c r="PC57" s="84"/>
      <c r="PD57" s="84"/>
      <c r="PE57" s="84"/>
      <c r="PF57" s="84"/>
      <c r="PG57" s="84"/>
      <c r="PH57" s="84"/>
      <c r="PI57" s="84"/>
      <c r="PJ57" s="84"/>
      <c r="PK57" s="84"/>
      <c r="PL57" s="84"/>
      <c r="PM57" s="84"/>
      <c r="PN57" s="84"/>
      <c r="PO57" s="84"/>
      <c r="PP57" s="84"/>
      <c r="PQ57" s="84"/>
      <c r="PR57" s="84"/>
      <c r="PS57" s="84"/>
      <c r="PT57" s="84"/>
      <c r="PU57" s="84"/>
      <c r="PV57" s="84"/>
      <c r="PW57" s="84"/>
      <c r="PX57" s="84"/>
      <c r="PY57" s="84"/>
      <c r="PZ57" s="84"/>
      <c r="QA57" s="84"/>
      <c r="QB57" s="84"/>
      <c r="QC57" s="84"/>
      <c r="QD57" s="84"/>
      <c r="QE57" s="84"/>
      <c r="QF57" s="84"/>
      <c r="QG57" s="84"/>
      <c r="QH57" s="84"/>
      <c r="QI57" s="84"/>
      <c r="QJ57" s="84"/>
      <c r="QK57" s="84"/>
      <c r="QL57" s="84"/>
      <c r="QM57" s="84"/>
      <c r="QN57" s="84"/>
      <c r="QO57" s="84"/>
      <c r="QP57" s="84"/>
      <c r="QQ57" s="84"/>
      <c r="QR57" s="84"/>
      <c r="QS57" s="84"/>
      <c r="QT57" s="84"/>
      <c r="QU57" s="84"/>
      <c r="QV57" s="84"/>
      <c r="QW57" s="84"/>
      <c r="QX57" s="84"/>
      <c r="QY57" s="84"/>
      <c r="QZ57" s="84"/>
      <c r="RA57" s="84"/>
      <c r="RB57" s="84"/>
      <c r="RC57" s="84"/>
      <c r="RD57" s="84"/>
      <c r="RE57" s="84"/>
      <c r="RF57" s="84"/>
      <c r="RG57" s="84"/>
      <c r="RH57" s="84"/>
      <c r="RI57" s="84"/>
      <c r="RJ57" s="84"/>
      <c r="RK57" s="84"/>
      <c r="RL57" s="84"/>
      <c r="RM57" s="84"/>
      <c r="RN57" s="84"/>
      <c r="RO57" s="84"/>
      <c r="RP57" s="84"/>
      <c r="RQ57" s="84"/>
      <c r="RR57" s="84"/>
      <c r="RS57" s="84"/>
      <c r="RT57" s="84"/>
      <c r="RU57" s="84"/>
      <c r="RV57" s="84"/>
      <c r="RW57" s="84"/>
      <c r="RX57" s="84"/>
      <c r="RY57" s="84"/>
      <c r="RZ57" s="84"/>
      <c r="SA57" s="84"/>
      <c r="SB57" s="84"/>
      <c r="SC57" s="84"/>
      <c r="SD57" s="84"/>
      <c r="SE57" s="84"/>
      <c r="SF57" s="84"/>
      <c r="SG57" s="84"/>
      <c r="SH57" s="84"/>
      <c r="SI57" s="84"/>
      <c r="SJ57" s="84"/>
      <c r="SK57" s="84"/>
      <c r="SL57" s="84"/>
      <c r="SM57" s="84"/>
      <c r="SN57" s="84"/>
      <c r="SO57" s="84"/>
      <c r="SP57" s="84"/>
      <c r="SQ57" s="84"/>
      <c r="SR57" s="84"/>
      <c r="SS57" s="84"/>
      <c r="ST57" s="84"/>
      <c r="SU57" s="84"/>
      <c r="SV57" s="84"/>
      <c r="SW57" s="84"/>
      <c r="SX57" s="84"/>
      <c r="SY57" s="84"/>
      <c r="SZ57" s="84"/>
      <c r="TA57" s="84"/>
      <c r="TB57" s="84"/>
      <c r="TC57" s="84"/>
      <c r="TD57" s="84"/>
      <c r="TE57" s="84"/>
      <c r="TF57" s="84"/>
      <c r="TG57" s="84"/>
      <c r="TH57" s="84"/>
      <c r="TI57" s="84"/>
      <c r="TJ57" s="84"/>
      <c r="TK57" s="84"/>
      <c r="TL57" s="84"/>
      <c r="TM57" s="84"/>
      <c r="TN57" s="84"/>
      <c r="TO57" s="84"/>
      <c r="TP57" s="84"/>
      <c r="TQ57" s="84"/>
      <c r="TR57" s="84"/>
      <c r="TS57" s="84"/>
      <c r="TT57" s="84"/>
      <c r="TU57" s="84"/>
      <c r="TV57" s="84"/>
      <c r="TW57" s="84"/>
      <c r="TX57" s="84"/>
      <c r="TY57" s="84"/>
      <c r="TZ57" s="84"/>
      <c r="UA57" s="84"/>
      <c r="UB57" s="84"/>
      <c r="UC57" s="84"/>
      <c r="UD57" s="84"/>
      <c r="UE57" s="84"/>
      <c r="UF57" s="84"/>
      <c r="UG57" s="84"/>
      <c r="UH57" s="84"/>
      <c r="UI57" s="84"/>
      <c r="UJ57" s="84"/>
      <c r="UK57" s="84"/>
      <c r="UL57" s="84"/>
      <c r="UM57" s="84"/>
      <c r="UN57" s="84"/>
      <c r="UO57" s="84"/>
      <c r="UP57" s="84"/>
      <c r="UQ57" s="84"/>
      <c r="UR57" s="84"/>
      <c r="US57" s="84"/>
      <c r="UT57" s="84"/>
      <c r="UU57" s="84"/>
      <c r="UV57" s="84"/>
      <c r="UW57" s="84"/>
      <c r="UX57" s="84"/>
      <c r="UY57" s="84"/>
      <c r="UZ57" s="84"/>
      <c r="VA57" s="84"/>
      <c r="VB57" s="84"/>
      <c r="VC57" s="84"/>
      <c r="VD57" s="84"/>
      <c r="VE57" s="84"/>
      <c r="VF57" s="84"/>
      <c r="VG57" s="84"/>
      <c r="VH57" s="84"/>
      <c r="VI57" s="84"/>
      <c r="VJ57" s="84"/>
      <c r="VK57" s="84"/>
      <c r="VL57" s="84"/>
      <c r="VM57" s="84"/>
      <c r="VN57" s="84"/>
      <c r="VO57" s="84"/>
      <c r="VP57" s="84"/>
      <c r="VQ57" s="84"/>
      <c r="VR57" s="84"/>
      <c r="VS57" s="84"/>
      <c r="VT57" s="84"/>
      <c r="VU57" s="84"/>
      <c r="VV57" s="84"/>
      <c r="VW57" s="84"/>
      <c r="VX57" s="84"/>
      <c r="VY57" s="84"/>
      <c r="VZ57" s="84"/>
      <c r="WA57" s="84"/>
      <c r="WB57" s="84"/>
      <c r="WC57" s="84"/>
      <c r="WD57" s="84"/>
      <c r="WE57" s="84"/>
      <c r="WF57" s="84"/>
      <c r="WG57" s="84"/>
      <c r="WH57" s="84"/>
      <c r="WI57" s="84"/>
      <c r="WJ57" s="84"/>
      <c r="WK57" s="84"/>
      <c r="WL57" s="84"/>
      <c r="WM57" s="84"/>
      <c r="WN57" s="84"/>
      <c r="WO57" s="84"/>
      <c r="WP57" s="84"/>
      <c r="WQ57" s="84"/>
      <c r="WR57" s="84"/>
      <c r="WS57" s="84"/>
      <c r="WT57" s="84"/>
      <c r="WU57" s="84"/>
      <c r="WV57" s="84"/>
      <c r="WW57" s="84"/>
      <c r="WX57" s="84"/>
      <c r="WY57" s="84"/>
      <c r="WZ57" s="84"/>
      <c r="XA57" s="84"/>
      <c r="XB57" s="84"/>
      <c r="XC57" s="84"/>
      <c r="XD57" s="84"/>
      <c r="XE57" s="84"/>
      <c r="XF57" s="84"/>
      <c r="XG57" s="84"/>
      <c r="XH57" s="84"/>
      <c r="XI57" s="84"/>
      <c r="XJ57" s="84"/>
      <c r="XK57" s="84"/>
      <c r="XL57" s="84"/>
      <c r="XM57" s="84"/>
      <c r="XN57" s="84"/>
      <c r="XO57" s="84"/>
      <c r="XP57" s="84"/>
      <c r="XQ57" s="84"/>
      <c r="XR57" s="84"/>
      <c r="XS57" s="84"/>
      <c r="XT57" s="84"/>
      <c r="XU57" s="84"/>
      <c r="XV57" s="84"/>
      <c r="XW57" s="84"/>
      <c r="XX57" s="84"/>
      <c r="XY57" s="84"/>
      <c r="XZ57" s="84"/>
      <c r="YA57" s="84"/>
      <c r="YB57" s="84"/>
      <c r="YC57" s="84"/>
      <c r="YD57" s="84"/>
      <c r="YE57" s="84"/>
      <c r="YF57" s="84"/>
      <c r="YG57" s="84"/>
      <c r="YH57" s="84"/>
      <c r="YI57" s="84"/>
      <c r="YJ57" s="84"/>
      <c r="YK57" s="84"/>
      <c r="YL57" s="84"/>
      <c r="YM57" s="84"/>
      <c r="YN57" s="84"/>
      <c r="YO57" s="84"/>
      <c r="YP57" s="84"/>
      <c r="YQ57" s="84"/>
      <c r="YR57" s="84"/>
      <c r="YS57" s="84"/>
      <c r="YT57" s="84"/>
      <c r="YU57" s="84"/>
      <c r="YV57" s="84"/>
      <c r="YW57" s="84"/>
      <c r="YX57" s="84"/>
      <c r="YY57" s="84"/>
      <c r="YZ57" s="84"/>
      <c r="ZA57" s="84"/>
      <c r="ZB57" s="84"/>
      <c r="ZC57" s="84"/>
      <c r="ZD57" s="84"/>
      <c r="ZE57" s="84"/>
      <c r="ZF57" s="84"/>
      <c r="ZG57" s="84"/>
      <c r="ZH57" s="84"/>
      <c r="ZI57" s="84"/>
      <c r="ZJ57" s="84"/>
      <c r="ZK57" s="84"/>
      <c r="ZL57" s="84"/>
      <c r="ZM57" s="84"/>
      <c r="ZN57" s="84"/>
      <c r="ZO57" s="84"/>
      <c r="ZP57" s="84"/>
      <c r="ZQ57" s="84"/>
      <c r="ZR57" s="84"/>
      <c r="ZS57" s="84"/>
      <c r="ZT57" s="84"/>
      <c r="ZU57" s="84"/>
      <c r="ZV57" s="84"/>
      <c r="ZW57" s="84"/>
      <c r="ZX57" s="84"/>
      <c r="ZY57" s="84"/>
      <c r="ZZ57" s="84"/>
      <c r="AAA57" s="84"/>
      <c r="AAB57" s="84"/>
      <c r="AAC57" s="84"/>
      <c r="AAD57" s="84"/>
      <c r="AAE57" s="84"/>
      <c r="AAF57" s="84"/>
      <c r="AAG57" s="84"/>
      <c r="AAH57" s="84"/>
      <c r="AAI57" s="84"/>
      <c r="AAJ57" s="84"/>
      <c r="AAK57" s="84"/>
      <c r="AAL57" s="84"/>
      <c r="AAM57" s="84"/>
      <c r="AAN57" s="84"/>
      <c r="AAO57" s="84"/>
      <c r="AAP57" s="84"/>
      <c r="AAQ57" s="84"/>
      <c r="AAR57" s="84"/>
      <c r="AAS57" s="84"/>
      <c r="AAT57" s="84"/>
      <c r="AAU57" s="84"/>
      <c r="AAV57" s="84"/>
      <c r="AAW57" s="84"/>
      <c r="AAX57" s="84"/>
      <c r="AAY57" s="84"/>
      <c r="AAZ57" s="84"/>
      <c r="ABA57" s="84"/>
      <c r="ABB57" s="84"/>
      <c r="ABC57" s="84"/>
      <c r="ABD57" s="84"/>
      <c r="ABE57" s="84"/>
      <c r="ABF57" s="84"/>
      <c r="ABG57" s="84"/>
      <c r="ABH57" s="84"/>
      <c r="ABI57" s="84"/>
      <c r="ABJ57" s="84"/>
      <c r="ABK57" s="84"/>
      <c r="ABL57" s="84"/>
      <c r="ABM57" s="84"/>
      <c r="ABN57" s="84"/>
      <c r="ABO57" s="84"/>
      <c r="ABP57" s="84"/>
      <c r="ABQ57" s="84"/>
      <c r="ABR57" s="84"/>
      <c r="ABS57" s="84"/>
      <c r="ABT57" s="84"/>
      <c r="ABU57" s="84"/>
      <c r="ABV57" s="84"/>
      <c r="ABW57" s="84"/>
      <c r="ABX57" s="84"/>
      <c r="ABY57" s="84"/>
      <c r="ABZ57" s="84"/>
      <c r="ACA57" s="84"/>
      <c r="ACB57" s="84"/>
      <c r="ACC57" s="84"/>
      <c r="ACD57" s="84"/>
      <c r="ACE57" s="84"/>
      <c r="ACF57" s="84"/>
      <c r="ACG57" s="84"/>
      <c r="ACH57" s="84"/>
      <c r="ACI57" s="84"/>
      <c r="ACJ57" s="84"/>
      <c r="ACK57" s="84"/>
      <c r="ACL57" s="84"/>
      <c r="ACM57" s="84"/>
      <c r="ACN57" s="84"/>
      <c r="ACO57" s="84"/>
      <c r="ACP57" s="84"/>
      <c r="ACQ57" s="84"/>
      <c r="ACR57" s="84"/>
      <c r="ACS57" s="84"/>
      <c r="ACT57" s="84"/>
      <c r="ACU57" s="84"/>
      <c r="ACV57" s="84"/>
      <c r="ACW57" s="84"/>
      <c r="ACX57" s="84"/>
      <c r="ACY57" s="84"/>
      <c r="ACZ57" s="84"/>
      <c r="ADA57" s="84"/>
      <c r="ADB57" s="84"/>
      <c r="ADC57" s="84"/>
      <c r="ADD57" s="84"/>
      <c r="ADE57" s="84"/>
      <c r="ADF57" s="84"/>
      <c r="ADG57" s="84"/>
      <c r="ADH57" s="84"/>
      <c r="ADI57" s="84"/>
      <c r="ADJ57" s="84"/>
      <c r="ADK57" s="84"/>
      <c r="ADL57" s="84"/>
      <c r="ADM57" s="84"/>
      <c r="ADN57" s="84"/>
      <c r="ADO57" s="84"/>
      <c r="ADP57" s="84"/>
      <c r="ADQ57" s="84"/>
      <c r="ADR57" s="84"/>
      <c r="ADS57" s="84"/>
      <c r="ADT57" s="84"/>
      <c r="ADU57" s="84"/>
      <c r="ADV57" s="84"/>
      <c r="ADW57" s="84"/>
      <c r="ADX57" s="84"/>
      <c r="ADY57" s="84"/>
      <c r="ADZ57" s="84"/>
      <c r="AEA57" s="84"/>
      <c r="AEB57" s="84"/>
      <c r="AEC57" s="84"/>
      <c r="AED57" s="84"/>
      <c r="AEE57" s="84"/>
      <c r="AEF57" s="84"/>
      <c r="AEG57" s="84"/>
      <c r="AEH57" s="84"/>
      <c r="AEI57" s="84"/>
      <c r="AEJ57" s="84"/>
      <c r="AEK57" s="84"/>
      <c r="AEL57" s="84"/>
      <c r="AEM57" s="84"/>
      <c r="AEN57" s="84"/>
      <c r="AEO57" s="84"/>
      <c r="AEP57" s="84"/>
      <c r="AEQ57" s="84"/>
      <c r="AER57" s="84"/>
      <c r="AES57" s="84"/>
      <c r="AET57" s="84"/>
      <c r="AEU57" s="84"/>
      <c r="AEV57" s="84"/>
      <c r="AEW57" s="84"/>
      <c r="AEX57" s="84"/>
      <c r="AEY57" s="84"/>
      <c r="AEZ57" s="84"/>
      <c r="AFA57" s="84"/>
      <c r="AFB57" s="84"/>
      <c r="AFC57" s="84"/>
      <c r="AFD57" s="84"/>
      <c r="AFE57" s="84"/>
      <c r="AFF57" s="84"/>
      <c r="AFG57" s="84"/>
      <c r="AFH57" s="84"/>
      <c r="AFI57" s="84"/>
      <c r="AFJ57" s="84"/>
      <c r="AFK57" s="84"/>
      <c r="AFL57" s="84"/>
      <c r="AFM57" s="84"/>
      <c r="AFN57" s="84"/>
      <c r="AFO57" s="84"/>
      <c r="AFP57" s="84"/>
      <c r="AFQ57" s="84"/>
      <c r="AFR57" s="84"/>
      <c r="AFS57" s="84"/>
      <c r="AFT57" s="84"/>
      <c r="AFU57" s="84"/>
      <c r="AFV57" s="84"/>
      <c r="AFW57" s="84"/>
      <c r="AFX57" s="84"/>
      <c r="AFY57" s="84"/>
      <c r="AFZ57" s="84"/>
      <c r="AGA57" s="84"/>
      <c r="AGB57" s="84"/>
      <c r="AGC57" s="84"/>
      <c r="AGD57" s="84"/>
      <c r="AGE57" s="84"/>
      <c r="AGF57" s="84"/>
      <c r="AGG57" s="84"/>
      <c r="AGH57" s="84"/>
      <c r="AGI57" s="84"/>
      <c r="AGJ57" s="84"/>
      <c r="AGK57" s="84"/>
      <c r="AGL57" s="84"/>
      <c r="AGM57" s="84"/>
      <c r="AGN57" s="84"/>
      <c r="AGO57" s="84"/>
      <c r="AGP57" s="84"/>
      <c r="AGQ57" s="84"/>
      <c r="AGR57" s="84"/>
      <c r="AGS57" s="84"/>
      <c r="AGT57" s="84"/>
      <c r="AGU57" s="84"/>
      <c r="AGV57" s="84"/>
      <c r="AGW57" s="84"/>
      <c r="AGX57" s="84"/>
      <c r="AGY57" s="84"/>
      <c r="AGZ57" s="84"/>
      <c r="AHA57" s="84"/>
      <c r="AHB57" s="84"/>
      <c r="AHC57" s="84"/>
      <c r="AHD57" s="84"/>
      <c r="AHE57" s="84"/>
      <c r="AHF57" s="84"/>
      <c r="AHG57" s="84"/>
      <c r="AHH57" s="84"/>
      <c r="AHI57" s="84"/>
      <c r="AHJ57" s="84"/>
      <c r="AHK57" s="84"/>
      <c r="AHL57" s="84"/>
      <c r="AHM57" s="84"/>
      <c r="AHN57" s="84"/>
      <c r="AHO57" s="84"/>
      <c r="AHP57" s="84"/>
      <c r="AHQ57" s="84"/>
      <c r="AHR57" s="84"/>
      <c r="AHS57" s="84"/>
      <c r="AHT57" s="84"/>
      <c r="AHU57" s="84"/>
      <c r="AHV57" s="84"/>
      <c r="AHW57" s="84"/>
      <c r="AHX57" s="84"/>
      <c r="AHY57" s="84"/>
      <c r="AHZ57" s="84"/>
      <c r="AIA57" s="84"/>
      <c r="AIB57" s="84"/>
      <c r="AIC57" s="84"/>
      <c r="AID57" s="84"/>
      <c r="AIE57" s="84"/>
      <c r="AIF57" s="84"/>
      <c r="AIG57" s="84"/>
      <c r="AIH57" s="84"/>
      <c r="AII57" s="84"/>
      <c r="AIJ57" s="84"/>
      <c r="AIK57" s="84"/>
      <c r="AIL57" s="84"/>
      <c r="AIM57" s="84"/>
      <c r="AIN57" s="84"/>
      <c r="AIO57" s="84"/>
      <c r="AIP57" s="84"/>
      <c r="AIQ57" s="84"/>
      <c r="AIR57" s="84"/>
      <c r="AIS57" s="84"/>
      <c r="AIT57" s="84"/>
      <c r="AIU57" s="84"/>
      <c r="AIV57" s="84"/>
      <c r="AIW57" s="84"/>
      <c r="AIX57" s="84"/>
      <c r="AIY57" s="84"/>
      <c r="AIZ57" s="84"/>
      <c r="AJA57" s="84"/>
      <c r="AJB57" s="84"/>
      <c r="AJC57" s="84"/>
      <c r="AJD57" s="84"/>
      <c r="AJE57" s="84"/>
      <c r="AJF57" s="84"/>
      <c r="AJG57" s="84"/>
      <c r="AJH57" s="84"/>
      <c r="AJI57" s="84"/>
      <c r="AJJ57" s="84"/>
      <c r="AJK57" s="84"/>
      <c r="AJL57" s="84"/>
      <c r="AJM57" s="84"/>
      <c r="AJN57" s="84"/>
      <c r="AJO57" s="84"/>
      <c r="AJP57" s="84"/>
      <c r="AJQ57" s="84"/>
      <c r="AJR57" s="84"/>
      <c r="AJS57" s="84"/>
      <c r="AJT57" s="84"/>
      <c r="AJU57" s="84"/>
      <c r="AJV57" s="84"/>
      <c r="AJW57" s="84"/>
      <c r="AJX57" s="84"/>
      <c r="AJY57" s="84"/>
      <c r="AJZ57" s="84"/>
      <c r="AKA57" s="84"/>
      <c r="AKB57" s="84"/>
      <c r="AKC57" s="84"/>
      <c r="AKD57" s="84"/>
      <c r="AKE57" s="84"/>
      <c r="AKF57" s="84"/>
      <c r="AKG57" s="84"/>
      <c r="AKH57" s="84"/>
      <c r="AKI57" s="84"/>
      <c r="AKJ57" s="84"/>
      <c r="AKK57" s="84"/>
      <c r="AKL57" s="84"/>
      <c r="AKM57" s="84"/>
      <c r="AKN57" s="84"/>
      <c r="AKO57" s="84"/>
      <c r="AKP57" s="84"/>
      <c r="AKQ57" s="84"/>
      <c r="AKR57" s="84"/>
      <c r="AKS57" s="84"/>
      <c r="AKT57" s="84"/>
      <c r="AKU57" s="84"/>
      <c r="AKV57" s="84"/>
      <c r="AKW57" s="84"/>
      <c r="AKX57" s="84"/>
      <c r="AKY57" s="84"/>
      <c r="AKZ57" s="84"/>
      <c r="ALA57" s="84"/>
      <c r="ALB57" s="84"/>
      <c r="ALC57" s="84"/>
      <c r="ALD57" s="84"/>
      <c r="ALE57" s="84"/>
      <c r="ALF57" s="84"/>
      <c r="ALG57" s="84"/>
      <c r="ALH57" s="84"/>
      <c r="ALI57" s="84"/>
      <c r="ALJ57" s="84"/>
      <c r="ALK57" s="84"/>
      <c r="ALL57" s="84"/>
      <c r="ALM57" s="84"/>
      <c r="ALN57" s="84"/>
      <c r="ALO57" s="84"/>
      <c r="ALP57" s="84"/>
      <c r="ALQ57" s="84"/>
      <c r="ALR57" s="84"/>
      <c r="ALS57" s="84"/>
      <c r="ALT57" s="84"/>
      <c r="ALU57" s="84"/>
      <c r="ALV57" s="84"/>
      <c r="ALW57" s="84"/>
      <c r="ALX57" s="84"/>
      <c r="ALY57" s="84"/>
      <c r="ALZ57" s="84"/>
      <c r="AMA57" s="84"/>
      <c r="AMB57" s="84"/>
      <c r="AMC57" s="84"/>
      <c r="AMD57" s="84"/>
      <c r="AME57" s="84"/>
      <c r="AMF57" s="84"/>
      <c r="AMG57" s="84"/>
      <c r="AMH57" s="84"/>
      <c r="AMI57" s="84"/>
      <c r="AMJ57" s="84"/>
      <c r="AMK57" s="84"/>
    </row>
    <row r="58" spans="1:1025" ht="75.75" customHeight="1" x14ac:dyDescent="0.25">
      <c r="A58" s="13" t="s">
        <v>61</v>
      </c>
      <c r="B58" s="13" t="s">
        <v>62</v>
      </c>
      <c r="C58" s="13" t="s">
        <v>63</v>
      </c>
      <c r="D58" s="9" t="s">
        <v>100</v>
      </c>
      <c r="E58" s="12" t="s">
        <v>194</v>
      </c>
      <c r="F58" s="33" t="s">
        <v>102</v>
      </c>
      <c r="G58" s="3">
        <f t="shared" si="9"/>
        <v>1110000</v>
      </c>
      <c r="H58" s="21">
        <f>400000+200000+450000+60000</f>
        <v>1110000</v>
      </c>
      <c r="I58" s="22">
        <v>0</v>
      </c>
      <c r="J58" s="21">
        <v>0</v>
      </c>
      <c r="K58" s="23"/>
    </row>
    <row r="59" spans="1:1025" customFormat="1" ht="66" customHeight="1" x14ac:dyDescent="0.25">
      <c r="A59" s="118" t="s">
        <v>213</v>
      </c>
      <c r="B59" s="119" t="s">
        <v>214</v>
      </c>
      <c r="C59" s="118" t="s">
        <v>64</v>
      </c>
      <c r="D59" s="120" t="s">
        <v>215</v>
      </c>
      <c r="E59" s="138" t="s">
        <v>220</v>
      </c>
      <c r="F59" s="36" t="s">
        <v>219</v>
      </c>
      <c r="G59" s="139">
        <f>H59+I59</f>
        <v>36000</v>
      </c>
      <c r="H59" s="140">
        <v>0</v>
      </c>
      <c r="I59" s="141">
        <v>36000</v>
      </c>
      <c r="J59" s="140">
        <f>I59</f>
        <v>36000</v>
      </c>
      <c r="K59" s="121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122"/>
      <c r="JS59" s="122"/>
      <c r="JT59" s="122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122"/>
      <c r="NF59" s="122"/>
      <c r="NG59" s="122"/>
      <c r="NH59" s="122"/>
      <c r="NI59" s="122"/>
      <c r="NJ59" s="122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2"/>
      <c r="NY59" s="122"/>
      <c r="NZ59" s="122"/>
      <c r="OA59" s="122"/>
      <c r="OB59" s="122"/>
      <c r="OC59" s="122"/>
      <c r="OD59" s="122"/>
      <c r="OE59" s="122"/>
      <c r="OF59" s="122"/>
      <c r="OG59" s="122"/>
      <c r="OH59" s="122"/>
      <c r="OI59" s="122"/>
      <c r="OJ59" s="122"/>
      <c r="OK59" s="122"/>
      <c r="OL59" s="122"/>
      <c r="OM59" s="122"/>
      <c r="ON59" s="122"/>
      <c r="OO59" s="122"/>
      <c r="OP59" s="122"/>
      <c r="OQ59" s="122"/>
      <c r="OR59" s="122"/>
      <c r="OS59" s="122"/>
      <c r="OT59" s="122"/>
      <c r="OU59" s="122"/>
      <c r="OV59" s="122"/>
      <c r="OW59" s="122"/>
      <c r="OX59" s="122"/>
      <c r="OY59" s="122"/>
      <c r="OZ59" s="122"/>
      <c r="PA59" s="122"/>
      <c r="PB59" s="122"/>
      <c r="PC59" s="122"/>
      <c r="PD59" s="122"/>
      <c r="PE59" s="122"/>
      <c r="PF59" s="122"/>
      <c r="PG59" s="122"/>
      <c r="PH59" s="122"/>
      <c r="PI59" s="122"/>
      <c r="PJ59" s="122"/>
      <c r="PK59" s="122"/>
      <c r="PL59" s="122"/>
      <c r="PM59" s="122"/>
      <c r="PN59" s="122"/>
      <c r="PO59" s="122"/>
      <c r="PP59" s="122"/>
      <c r="PQ59" s="122"/>
      <c r="PR59" s="122"/>
      <c r="PS59" s="122"/>
      <c r="PT59" s="122"/>
      <c r="PU59" s="122"/>
      <c r="PV59" s="122"/>
      <c r="PW59" s="122"/>
      <c r="PX59" s="122"/>
      <c r="PY59" s="122"/>
      <c r="PZ59" s="122"/>
      <c r="QA59" s="122"/>
      <c r="QB59" s="122"/>
      <c r="QC59" s="122"/>
      <c r="QD59" s="122"/>
      <c r="QE59" s="122"/>
      <c r="QF59" s="122"/>
      <c r="QG59" s="122"/>
      <c r="QH59" s="122"/>
      <c r="QI59" s="122"/>
      <c r="QJ59" s="122"/>
      <c r="QK59" s="122"/>
      <c r="QL59" s="122"/>
      <c r="QM59" s="122"/>
      <c r="QN59" s="122"/>
      <c r="QO59" s="122"/>
      <c r="QP59" s="122"/>
      <c r="QQ59" s="122"/>
      <c r="QR59" s="122"/>
      <c r="QS59" s="122"/>
      <c r="QT59" s="122"/>
      <c r="QU59" s="122"/>
      <c r="QV59" s="122"/>
      <c r="QW59" s="122"/>
      <c r="QX59" s="122"/>
      <c r="QY59" s="122"/>
      <c r="QZ59" s="122"/>
      <c r="RA59" s="122"/>
      <c r="RB59" s="122"/>
      <c r="RC59" s="122"/>
      <c r="RD59" s="122"/>
      <c r="RE59" s="122"/>
      <c r="RF59" s="122"/>
      <c r="RG59" s="122"/>
      <c r="RH59" s="122"/>
      <c r="RI59" s="122"/>
      <c r="RJ59" s="122"/>
      <c r="RK59" s="122"/>
      <c r="RL59" s="122"/>
      <c r="RM59" s="122"/>
      <c r="RN59" s="122"/>
      <c r="RO59" s="122"/>
      <c r="RP59" s="122"/>
      <c r="RQ59" s="122"/>
      <c r="RR59" s="122"/>
      <c r="RS59" s="122"/>
      <c r="RT59" s="122"/>
      <c r="RU59" s="122"/>
      <c r="RV59" s="122"/>
      <c r="RW59" s="122"/>
      <c r="RX59" s="122"/>
      <c r="RY59" s="122"/>
      <c r="RZ59" s="122"/>
      <c r="SA59" s="122"/>
      <c r="SB59" s="122"/>
      <c r="SC59" s="122"/>
      <c r="SD59" s="122"/>
      <c r="SE59" s="122"/>
      <c r="SF59" s="122"/>
      <c r="SG59" s="122"/>
      <c r="SH59" s="122"/>
      <c r="SI59" s="122"/>
      <c r="SJ59" s="122"/>
      <c r="SK59" s="122"/>
      <c r="SL59" s="122"/>
      <c r="SM59" s="122"/>
      <c r="SN59" s="122"/>
      <c r="SO59" s="122"/>
      <c r="SP59" s="122"/>
      <c r="SQ59" s="122"/>
      <c r="SR59" s="122"/>
      <c r="SS59" s="122"/>
      <c r="ST59" s="122"/>
      <c r="SU59" s="122"/>
      <c r="SV59" s="122"/>
      <c r="SW59" s="122"/>
      <c r="SX59" s="122"/>
      <c r="SY59" s="122"/>
      <c r="SZ59" s="122"/>
      <c r="TA59" s="122"/>
      <c r="TB59" s="122"/>
      <c r="TC59" s="122"/>
      <c r="TD59" s="122"/>
      <c r="TE59" s="122"/>
      <c r="TF59" s="122"/>
      <c r="TG59" s="122"/>
      <c r="TH59" s="122"/>
      <c r="TI59" s="122"/>
      <c r="TJ59" s="122"/>
      <c r="TK59" s="122"/>
      <c r="TL59" s="122"/>
      <c r="TM59" s="122"/>
      <c r="TN59" s="122"/>
      <c r="TO59" s="122"/>
      <c r="TP59" s="122"/>
      <c r="TQ59" s="122"/>
      <c r="TR59" s="122"/>
      <c r="TS59" s="122"/>
      <c r="TT59" s="122"/>
      <c r="TU59" s="122"/>
      <c r="TV59" s="122"/>
      <c r="TW59" s="122"/>
      <c r="TX59" s="122"/>
      <c r="TY59" s="122"/>
      <c r="TZ59" s="122"/>
      <c r="UA59" s="122"/>
      <c r="UB59" s="122"/>
      <c r="UC59" s="122"/>
      <c r="UD59" s="122"/>
      <c r="UE59" s="122"/>
      <c r="UF59" s="122"/>
      <c r="UG59" s="122"/>
      <c r="UH59" s="122"/>
      <c r="UI59" s="122"/>
      <c r="UJ59" s="122"/>
      <c r="UK59" s="122"/>
      <c r="UL59" s="122"/>
      <c r="UM59" s="122"/>
      <c r="UN59" s="122"/>
      <c r="UO59" s="122"/>
      <c r="UP59" s="122"/>
      <c r="UQ59" s="122"/>
      <c r="UR59" s="122"/>
      <c r="US59" s="122"/>
      <c r="UT59" s="122"/>
      <c r="UU59" s="122"/>
      <c r="UV59" s="122"/>
      <c r="UW59" s="122"/>
      <c r="UX59" s="122"/>
      <c r="UY59" s="122"/>
      <c r="UZ59" s="122"/>
      <c r="VA59" s="122"/>
      <c r="VB59" s="122"/>
      <c r="VC59" s="122"/>
      <c r="VD59" s="122"/>
      <c r="VE59" s="122"/>
      <c r="VF59" s="122"/>
      <c r="VG59" s="122"/>
      <c r="VH59" s="122"/>
      <c r="VI59" s="122"/>
      <c r="VJ59" s="122"/>
      <c r="VK59" s="122"/>
      <c r="VL59" s="122"/>
      <c r="VM59" s="122"/>
      <c r="VN59" s="122"/>
      <c r="VO59" s="122"/>
      <c r="VP59" s="122"/>
      <c r="VQ59" s="122"/>
      <c r="VR59" s="122"/>
      <c r="VS59" s="122"/>
      <c r="VT59" s="122"/>
      <c r="VU59" s="122"/>
      <c r="VV59" s="122"/>
      <c r="VW59" s="122"/>
      <c r="VX59" s="122"/>
      <c r="VY59" s="122"/>
      <c r="VZ59" s="122"/>
      <c r="WA59" s="122"/>
      <c r="WB59" s="122"/>
      <c r="WC59" s="122"/>
      <c r="WD59" s="122"/>
      <c r="WE59" s="122"/>
      <c r="WF59" s="122"/>
      <c r="WG59" s="122"/>
      <c r="WH59" s="122"/>
      <c r="WI59" s="122"/>
      <c r="WJ59" s="122"/>
      <c r="WK59" s="122"/>
      <c r="WL59" s="122"/>
      <c r="WM59" s="122"/>
      <c r="WN59" s="122"/>
      <c r="WO59" s="122"/>
      <c r="WP59" s="122"/>
      <c r="WQ59" s="122"/>
      <c r="WR59" s="122"/>
      <c r="WS59" s="122"/>
      <c r="WT59" s="122"/>
      <c r="WU59" s="122"/>
      <c r="WV59" s="122"/>
      <c r="WW59" s="122"/>
      <c r="WX59" s="122"/>
      <c r="WY59" s="122"/>
      <c r="WZ59" s="122"/>
      <c r="XA59" s="122"/>
      <c r="XB59" s="122"/>
      <c r="XC59" s="122"/>
      <c r="XD59" s="122"/>
      <c r="XE59" s="122"/>
      <c r="XF59" s="122"/>
      <c r="XG59" s="122"/>
      <c r="XH59" s="122"/>
      <c r="XI59" s="122"/>
      <c r="XJ59" s="122"/>
      <c r="XK59" s="122"/>
      <c r="XL59" s="122"/>
      <c r="XM59" s="122"/>
      <c r="XN59" s="122"/>
      <c r="XO59" s="122"/>
      <c r="XP59" s="122"/>
      <c r="XQ59" s="122"/>
      <c r="XR59" s="122"/>
      <c r="XS59" s="122"/>
      <c r="XT59" s="122"/>
      <c r="XU59" s="122"/>
      <c r="XV59" s="122"/>
      <c r="XW59" s="122"/>
      <c r="XX59" s="122"/>
      <c r="XY59" s="122"/>
      <c r="XZ59" s="122"/>
      <c r="YA59" s="122"/>
      <c r="YB59" s="122"/>
      <c r="YC59" s="122"/>
      <c r="YD59" s="122"/>
      <c r="YE59" s="122"/>
      <c r="YF59" s="122"/>
      <c r="YG59" s="122"/>
      <c r="YH59" s="122"/>
      <c r="YI59" s="122"/>
      <c r="YJ59" s="122"/>
      <c r="YK59" s="122"/>
      <c r="YL59" s="122"/>
      <c r="YM59" s="122"/>
      <c r="YN59" s="122"/>
      <c r="YO59" s="122"/>
      <c r="YP59" s="122"/>
      <c r="YQ59" s="122"/>
      <c r="YR59" s="122"/>
      <c r="YS59" s="122"/>
      <c r="YT59" s="122"/>
      <c r="YU59" s="122"/>
      <c r="YV59" s="122"/>
      <c r="YW59" s="122"/>
      <c r="YX59" s="122"/>
      <c r="YY59" s="122"/>
      <c r="YZ59" s="122"/>
      <c r="ZA59" s="122"/>
      <c r="ZB59" s="122"/>
      <c r="ZC59" s="122"/>
      <c r="ZD59" s="122"/>
      <c r="ZE59" s="122"/>
      <c r="ZF59" s="122"/>
      <c r="ZG59" s="122"/>
      <c r="ZH59" s="122"/>
      <c r="ZI59" s="122"/>
      <c r="ZJ59" s="122"/>
      <c r="ZK59" s="122"/>
      <c r="ZL59" s="122"/>
      <c r="ZM59" s="122"/>
      <c r="ZN59" s="122"/>
      <c r="ZO59" s="122"/>
      <c r="ZP59" s="122"/>
      <c r="ZQ59" s="122"/>
      <c r="ZR59" s="122"/>
      <c r="ZS59" s="122"/>
      <c r="ZT59" s="122"/>
      <c r="ZU59" s="122"/>
      <c r="ZV59" s="122"/>
      <c r="ZW59" s="122"/>
      <c r="ZX59" s="122"/>
      <c r="ZY59" s="122"/>
      <c r="ZZ59" s="122"/>
      <c r="AAA59" s="122"/>
      <c r="AAB59" s="122"/>
      <c r="AAC59" s="122"/>
      <c r="AAD59" s="122"/>
      <c r="AAE59" s="122"/>
      <c r="AAF59" s="122"/>
      <c r="AAG59" s="122"/>
      <c r="AAH59" s="122"/>
      <c r="AAI59" s="122"/>
      <c r="AAJ59" s="122"/>
      <c r="AAK59" s="122"/>
      <c r="AAL59" s="122"/>
      <c r="AAM59" s="122"/>
      <c r="AAN59" s="122"/>
      <c r="AAO59" s="122"/>
      <c r="AAP59" s="122"/>
      <c r="AAQ59" s="122"/>
      <c r="AAR59" s="122"/>
      <c r="AAS59" s="122"/>
      <c r="AAT59" s="122"/>
      <c r="AAU59" s="122"/>
      <c r="AAV59" s="122"/>
      <c r="AAW59" s="122"/>
      <c r="AAX59" s="122"/>
      <c r="AAY59" s="122"/>
      <c r="AAZ59" s="122"/>
      <c r="ABA59" s="122"/>
      <c r="ABB59" s="122"/>
      <c r="ABC59" s="122"/>
      <c r="ABD59" s="122"/>
      <c r="ABE59" s="122"/>
      <c r="ABF59" s="122"/>
      <c r="ABG59" s="122"/>
      <c r="ABH59" s="122"/>
      <c r="ABI59" s="122"/>
      <c r="ABJ59" s="122"/>
      <c r="ABK59" s="122"/>
      <c r="ABL59" s="122"/>
      <c r="ABM59" s="122"/>
      <c r="ABN59" s="122"/>
      <c r="ABO59" s="122"/>
      <c r="ABP59" s="122"/>
      <c r="ABQ59" s="122"/>
      <c r="ABR59" s="122"/>
      <c r="ABS59" s="122"/>
      <c r="ABT59" s="122"/>
      <c r="ABU59" s="122"/>
      <c r="ABV59" s="122"/>
      <c r="ABW59" s="122"/>
      <c r="ABX59" s="122"/>
      <c r="ABY59" s="122"/>
      <c r="ABZ59" s="122"/>
      <c r="ACA59" s="122"/>
      <c r="ACB59" s="122"/>
      <c r="ACC59" s="122"/>
      <c r="ACD59" s="122"/>
      <c r="ACE59" s="122"/>
      <c r="ACF59" s="122"/>
      <c r="ACG59" s="122"/>
      <c r="ACH59" s="122"/>
      <c r="ACI59" s="122"/>
      <c r="ACJ59" s="122"/>
      <c r="ACK59" s="122"/>
      <c r="ACL59" s="122"/>
      <c r="ACM59" s="122"/>
      <c r="ACN59" s="122"/>
      <c r="ACO59" s="122"/>
      <c r="ACP59" s="122"/>
      <c r="ACQ59" s="122"/>
      <c r="ACR59" s="122"/>
      <c r="ACS59" s="122"/>
      <c r="ACT59" s="122"/>
      <c r="ACU59" s="122"/>
      <c r="ACV59" s="122"/>
      <c r="ACW59" s="122"/>
      <c r="ACX59" s="122"/>
      <c r="ACY59" s="122"/>
      <c r="ACZ59" s="122"/>
      <c r="ADA59" s="122"/>
      <c r="ADB59" s="122"/>
      <c r="ADC59" s="122"/>
      <c r="ADD59" s="122"/>
      <c r="ADE59" s="122"/>
      <c r="ADF59" s="122"/>
      <c r="ADG59" s="122"/>
      <c r="ADH59" s="122"/>
      <c r="ADI59" s="122"/>
      <c r="ADJ59" s="122"/>
      <c r="ADK59" s="122"/>
      <c r="ADL59" s="122"/>
      <c r="ADM59" s="122"/>
      <c r="ADN59" s="122"/>
      <c r="ADO59" s="122"/>
      <c r="ADP59" s="122"/>
      <c r="ADQ59" s="122"/>
      <c r="ADR59" s="122"/>
      <c r="ADS59" s="122"/>
      <c r="ADT59" s="122"/>
      <c r="ADU59" s="122"/>
      <c r="ADV59" s="122"/>
      <c r="ADW59" s="122"/>
      <c r="ADX59" s="122"/>
      <c r="ADY59" s="122"/>
      <c r="ADZ59" s="122"/>
      <c r="AEA59" s="122"/>
      <c r="AEB59" s="122"/>
      <c r="AEC59" s="122"/>
      <c r="AED59" s="122"/>
      <c r="AEE59" s="122"/>
      <c r="AEF59" s="122"/>
      <c r="AEG59" s="122"/>
      <c r="AEH59" s="122"/>
      <c r="AEI59" s="122"/>
      <c r="AEJ59" s="122"/>
      <c r="AEK59" s="122"/>
      <c r="AEL59" s="122"/>
      <c r="AEM59" s="122"/>
      <c r="AEN59" s="122"/>
      <c r="AEO59" s="122"/>
      <c r="AEP59" s="122"/>
      <c r="AEQ59" s="122"/>
      <c r="AER59" s="122"/>
      <c r="AES59" s="122"/>
      <c r="AET59" s="122"/>
      <c r="AEU59" s="122"/>
      <c r="AEV59" s="122"/>
      <c r="AEW59" s="122"/>
      <c r="AEX59" s="122"/>
      <c r="AEY59" s="122"/>
      <c r="AEZ59" s="122"/>
      <c r="AFA59" s="122"/>
      <c r="AFB59" s="122"/>
      <c r="AFC59" s="122"/>
      <c r="AFD59" s="122"/>
      <c r="AFE59" s="122"/>
      <c r="AFF59" s="122"/>
      <c r="AFG59" s="122"/>
      <c r="AFH59" s="122"/>
      <c r="AFI59" s="122"/>
      <c r="AFJ59" s="122"/>
      <c r="AFK59" s="122"/>
      <c r="AFL59" s="122"/>
      <c r="AFM59" s="122"/>
      <c r="AFN59" s="122"/>
      <c r="AFO59" s="122"/>
      <c r="AFP59" s="122"/>
      <c r="AFQ59" s="122"/>
      <c r="AFR59" s="122"/>
      <c r="AFS59" s="122"/>
      <c r="AFT59" s="122"/>
      <c r="AFU59" s="122"/>
      <c r="AFV59" s="122"/>
      <c r="AFW59" s="122"/>
      <c r="AFX59" s="122"/>
      <c r="AFY59" s="122"/>
      <c r="AFZ59" s="122"/>
      <c r="AGA59" s="122"/>
      <c r="AGB59" s="122"/>
      <c r="AGC59" s="122"/>
      <c r="AGD59" s="122"/>
      <c r="AGE59" s="122"/>
      <c r="AGF59" s="122"/>
      <c r="AGG59" s="122"/>
      <c r="AGH59" s="122"/>
      <c r="AGI59" s="122"/>
      <c r="AGJ59" s="122"/>
      <c r="AGK59" s="122"/>
      <c r="AGL59" s="122"/>
      <c r="AGM59" s="122"/>
      <c r="AGN59" s="122"/>
      <c r="AGO59" s="122"/>
      <c r="AGP59" s="122"/>
      <c r="AGQ59" s="122"/>
      <c r="AGR59" s="122"/>
      <c r="AGS59" s="122"/>
      <c r="AGT59" s="122"/>
      <c r="AGU59" s="122"/>
      <c r="AGV59" s="122"/>
      <c r="AGW59" s="122"/>
      <c r="AGX59" s="122"/>
      <c r="AGY59" s="122"/>
      <c r="AGZ59" s="122"/>
      <c r="AHA59" s="122"/>
      <c r="AHB59" s="122"/>
      <c r="AHC59" s="122"/>
      <c r="AHD59" s="122"/>
      <c r="AHE59" s="122"/>
      <c r="AHF59" s="122"/>
      <c r="AHG59" s="122"/>
      <c r="AHH59" s="122"/>
      <c r="AHI59" s="122"/>
      <c r="AHJ59" s="122"/>
      <c r="AHK59" s="122"/>
      <c r="AHL59" s="122"/>
      <c r="AHM59" s="122"/>
      <c r="AHN59" s="122"/>
      <c r="AHO59" s="122"/>
      <c r="AHP59" s="122"/>
      <c r="AHQ59" s="122"/>
      <c r="AHR59" s="122"/>
      <c r="AHS59" s="122"/>
      <c r="AHT59" s="122"/>
      <c r="AHU59" s="122"/>
      <c r="AHV59" s="122"/>
      <c r="AHW59" s="122"/>
      <c r="AHX59" s="122"/>
      <c r="AHY59" s="122"/>
      <c r="AHZ59" s="122"/>
      <c r="AIA59" s="122"/>
      <c r="AIB59" s="122"/>
      <c r="AIC59" s="122"/>
      <c r="AID59" s="122"/>
      <c r="AIE59" s="122"/>
      <c r="AIF59" s="122"/>
      <c r="AIG59" s="122"/>
      <c r="AIH59" s="122"/>
      <c r="AII59" s="122"/>
      <c r="AIJ59" s="122"/>
      <c r="AIK59" s="122"/>
      <c r="AIL59" s="122"/>
      <c r="AIM59" s="122"/>
      <c r="AIN59" s="122"/>
      <c r="AIO59" s="122"/>
      <c r="AIP59" s="122"/>
      <c r="AIQ59" s="122"/>
      <c r="AIR59" s="122"/>
      <c r="AIS59" s="122"/>
      <c r="AIT59" s="122"/>
      <c r="AIU59" s="122"/>
      <c r="AIV59" s="122"/>
      <c r="AIW59" s="122"/>
      <c r="AIX59" s="122"/>
      <c r="AIY59" s="122"/>
      <c r="AIZ59" s="122"/>
      <c r="AJA59" s="122"/>
      <c r="AJB59" s="122"/>
      <c r="AJC59" s="122"/>
      <c r="AJD59" s="122"/>
      <c r="AJE59" s="122"/>
      <c r="AJF59" s="122"/>
      <c r="AJG59" s="122"/>
      <c r="AJH59" s="122"/>
      <c r="AJI59" s="122"/>
      <c r="AJJ59" s="122"/>
      <c r="AJK59" s="122"/>
      <c r="AJL59" s="122"/>
      <c r="AJM59" s="122"/>
      <c r="AJN59" s="122"/>
      <c r="AJO59" s="122"/>
      <c r="AJP59" s="122"/>
      <c r="AJQ59" s="122"/>
      <c r="AJR59" s="122"/>
      <c r="AJS59" s="122"/>
      <c r="AJT59" s="122"/>
      <c r="AJU59" s="122"/>
      <c r="AJV59" s="122"/>
      <c r="AJW59" s="122"/>
      <c r="AJX59" s="122"/>
      <c r="AJY59" s="122"/>
      <c r="AJZ59" s="122"/>
      <c r="AKA59" s="122"/>
      <c r="AKB59" s="122"/>
      <c r="AKC59" s="122"/>
      <c r="AKD59" s="122"/>
      <c r="AKE59" s="122"/>
      <c r="AKF59" s="122"/>
      <c r="AKG59" s="122"/>
      <c r="AKH59" s="122"/>
      <c r="AKI59" s="122"/>
      <c r="AKJ59" s="122"/>
      <c r="AKK59" s="122"/>
      <c r="AKL59" s="122"/>
      <c r="AKM59" s="122"/>
      <c r="AKN59" s="122"/>
      <c r="AKO59" s="122"/>
      <c r="AKP59" s="122"/>
      <c r="AKQ59" s="122"/>
      <c r="AKR59" s="122"/>
      <c r="AKS59" s="122"/>
      <c r="AKT59" s="122"/>
      <c r="AKU59" s="122"/>
      <c r="AKV59" s="122"/>
      <c r="AKW59" s="122"/>
      <c r="AKX59" s="122"/>
      <c r="AKY59" s="122"/>
      <c r="AKZ59" s="122"/>
      <c r="ALA59" s="122"/>
      <c r="ALB59" s="122"/>
      <c r="ALC59" s="122"/>
      <c r="ALD59" s="122"/>
      <c r="ALE59" s="122"/>
      <c r="ALF59" s="122"/>
      <c r="ALG59" s="122"/>
      <c r="ALH59" s="122"/>
      <c r="ALI59" s="122"/>
      <c r="ALJ59" s="122"/>
      <c r="ALK59" s="122"/>
      <c r="ALL59" s="122"/>
      <c r="ALM59" s="122"/>
      <c r="ALN59" s="122"/>
      <c r="ALO59" s="122"/>
      <c r="ALP59" s="122"/>
      <c r="ALQ59" s="122"/>
      <c r="ALR59" s="122"/>
      <c r="ALS59" s="122"/>
      <c r="ALT59" s="122"/>
      <c r="ALU59" s="122"/>
      <c r="ALV59" s="122"/>
      <c r="ALW59" s="122"/>
      <c r="ALX59" s="122"/>
      <c r="ALY59" s="122"/>
      <c r="ALZ59" s="122"/>
      <c r="AMA59" s="122"/>
      <c r="AMB59" s="122"/>
      <c r="AMC59" s="122"/>
      <c r="AMD59" s="122"/>
      <c r="AME59" s="122"/>
      <c r="AMF59" s="122"/>
      <c r="AMG59" s="122"/>
      <c r="AMH59" s="122"/>
      <c r="AMI59" s="122"/>
      <c r="AMJ59" s="122"/>
      <c r="AMK59" s="122"/>
    </row>
    <row r="60" spans="1:1025" ht="27.75" customHeight="1" x14ac:dyDescent="0.25">
      <c r="A60" s="128" t="s">
        <v>78</v>
      </c>
      <c r="B60" s="128" t="s">
        <v>11</v>
      </c>
      <c r="C60" s="128" t="s">
        <v>12</v>
      </c>
      <c r="D60" s="128" t="s">
        <v>80</v>
      </c>
      <c r="E60" s="130" t="s">
        <v>81</v>
      </c>
      <c r="F60" s="136" t="s">
        <v>82</v>
      </c>
      <c r="G60" s="128" t="s">
        <v>1</v>
      </c>
      <c r="H60" s="128" t="s">
        <v>10</v>
      </c>
      <c r="I60" s="128" t="s">
        <v>2</v>
      </c>
      <c r="J60" s="128"/>
      <c r="K60" s="23"/>
    </row>
    <row r="61" spans="1:1025" ht="128.25" customHeight="1" x14ac:dyDescent="0.25">
      <c r="A61" s="128"/>
      <c r="B61" s="128"/>
      <c r="C61" s="128"/>
      <c r="D61" s="128"/>
      <c r="E61" s="130"/>
      <c r="F61" s="136"/>
      <c r="G61" s="128"/>
      <c r="H61" s="128"/>
      <c r="I61" s="63" t="s">
        <v>3</v>
      </c>
      <c r="J61" s="13" t="s">
        <v>13</v>
      </c>
      <c r="K61" s="23"/>
    </row>
    <row r="62" spans="1:1025" x14ac:dyDescent="0.25">
      <c r="A62" s="13" t="s">
        <v>4</v>
      </c>
      <c r="B62" s="13" t="s">
        <v>5</v>
      </c>
      <c r="C62" s="13" t="s">
        <v>6</v>
      </c>
      <c r="D62" s="13" t="s">
        <v>7</v>
      </c>
      <c r="E62" s="64" t="s">
        <v>8</v>
      </c>
      <c r="F62" s="31" t="s">
        <v>9</v>
      </c>
      <c r="G62" s="13" t="s">
        <v>83</v>
      </c>
      <c r="H62" s="13" t="s">
        <v>84</v>
      </c>
      <c r="I62" s="63" t="s">
        <v>85</v>
      </c>
      <c r="J62" s="65" t="s">
        <v>86</v>
      </c>
      <c r="K62" s="23"/>
    </row>
    <row r="63" spans="1:1025" ht="35.25" customHeight="1" x14ac:dyDescent="0.25">
      <c r="A63" s="87" t="s">
        <v>183</v>
      </c>
      <c r="B63" s="87" t="s">
        <v>184</v>
      </c>
      <c r="C63" s="88" t="s">
        <v>64</v>
      </c>
      <c r="D63" s="89" t="s">
        <v>185</v>
      </c>
      <c r="E63" s="86"/>
      <c r="F63" s="39"/>
      <c r="G63" s="90">
        <f>G64</f>
        <v>79785</v>
      </c>
      <c r="H63" s="90">
        <f t="shared" ref="H63:J63" si="12">H64</f>
        <v>0</v>
      </c>
      <c r="I63" s="90">
        <f t="shared" si="12"/>
        <v>79785</v>
      </c>
      <c r="J63" s="90">
        <f t="shared" si="12"/>
        <v>79785</v>
      </c>
      <c r="K63" s="23"/>
    </row>
    <row r="64" spans="1:1025" ht="61.5" customHeight="1" x14ac:dyDescent="0.25">
      <c r="A64" s="76"/>
      <c r="B64" s="76"/>
      <c r="C64" s="76"/>
      <c r="D64" s="77"/>
      <c r="E64" s="77" t="str">
        <f>E17</f>
        <v>Програма розвитку охорони здоров’я   Білозірської сільської територіальної громади на 2021-2025 роки (зі змінами)</v>
      </c>
      <c r="F64" s="44" t="s">
        <v>218</v>
      </c>
      <c r="G64" s="16">
        <f t="shared" ref="G64" si="13">H64+I64</f>
        <v>79785</v>
      </c>
      <c r="H64" s="71">
        <v>0</v>
      </c>
      <c r="I64" s="22">
        <v>79785</v>
      </c>
      <c r="J64" s="71">
        <f>I64</f>
        <v>79785</v>
      </c>
      <c r="K64" s="23"/>
    </row>
    <row r="65" spans="1:1025" ht="51.75" customHeight="1" x14ac:dyDescent="0.25">
      <c r="A65" s="70" t="s">
        <v>139</v>
      </c>
      <c r="B65" s="13">
        <v>7680</v>
      </c>
      <c r="C65" s="70" t="s">
        <v>64</v>
      </c>
      <c r="D65" s="9" t="s">
        <v>140</v>
      </c>
      <c r="E65" s="12" t="s">
        <v>141</v>
      </c>
      <c r="F65" s="33" t="s">
        <v>181</v>
      </c>
      <c r="G65" s="3">
        <f t="shared" si="9"/>
        <v>14500</v>
      </c>
      <c r="H65" s="21">
        <v>14500</v>
      </c>
      <c r="I65" s="22">
        <v>0</v>
      </c>
      <c r="J65" s="21">
        <v>0</v>
      </c>
      <c r="K65" s="23"/>
    </row>
    <row r="66" spans="1:1025" s="17" customFormat="1" ht="28.5" customHeight="1" x14ac:dyDescent="0.25">
      <c r="A66" s="11"/>
      <c r="B66" s="11">
        <v>8000</v>
      </c>
      <c r="C66" s="26"/>
      <c r="D66" s="18" t="s">
        <v>119</v>
      </c>
      <c r="E66" s="20"/>
      <c r="F66" s="34"/>
      <c r="G66" s="3">
        <f>G67+G69+G70+G72</f>
        <v>2938591</v>
      </c>
      <c r="H66" s="3">
        <f>H67+H69+H70+H72</f>
        <v>804688</v>
      </c>
      <c r="I66" s="3">
        <f>I67+I69+I70+I72</f>
        <v>2133903</v>
      </c>
      <c r="J66" s="3">
        <f>J67+J69+J70+J72</f>
        <v>2133903</v>
      </c>
      <c r="K66" s="2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  <c r="AKW66" s="5"/>
      <c r="AKX66" s="5"/>
      <c r="AKY66" s="5"/>
      <c r="AKZ66" s="5"/>
      <c r="ALA66" s="5"/>
      <c r="ALB66" s="5"/>
      <c r="ALC66" s="5"/>
      <c r="ALD66" s="5"/>
      <c r="ALE66" s="5"/>
      <c r="ALF66" s="5"/>
      <c r="ALG66" s="5"/>
      <c r="ALH66" s="5"/>
      <c r="ALI66" s="5"/>
      <c r="ALJ66" s="5"/>
      <c r="ALK66" s="5"/>
      <c r="ALL66" s="5"/>
      <c r="ALM66" s="5"/>
      <c r="ALN66" s="5"/>
      <c r="ALO66" s="5"/>
      <c r="ALP66" s="5"/>
      <c r="ALQ66" s="5"/>
      <c r="ALR66" s="5"/>
      <c r="ALS66" s="5"/>
      <c r="ALT66" s="5"/>
      <c r="ALU66" s="5"/>
      <c r="ALV66" s="5"/>
      <c r="ALW66" s="5"/>
      <c r="ALX66" s="5"/>
      <c r="ALY66" s="5"/>
      <c r="ALZ66" s="5"/>
      <c r="AMA66" s="5"/>
      <c r="AMB66" s="5"/>
      <c r="AMC66" s="5"/>
      <c r="AMD66" s="5"/>
      <c r="AME66" s="5"/>
      <c r="AMF66" s="5"/>
      <c r="AMG66" s="5"/>
      <c r="AMH66" s="5"/>
      <c r="AMI66" s="5"/>
      <c r="AMJ66" s="5"/>
      <c r="AMK66" s="5"/>
    </row>
    <row r="67" spans="1:1025" ht="42" customHeight="1" x14ac:dyDescent="0.25">
      <c r="A67" s="91" t="s">
        <v>205</v>
      </c>
      <c r="B67" s="76">
        <v>8110</v>
      </c>
      <c r="C67" s="91" t="s">
        <v>122</v>
      </c>
      <c r="D67" s="77" t="s">
        <v>169</v>
      </c>
      <c r="E67" s="86"/>
      <c r="F67" s="38"/>
      <c r="G67" s="16">
        <f>G68</f>
        <v>400000</v>
      </c>
      <c r="H67" s="71">
        <f t="shared" ref="H67:J67" si="14">H68</f>
        <v>0</v>
      </c>
      <c r="I67" s="71">
        <f t="shared" si="14"/>
        <v>400000</v>
      </c>
      <c r="J67" s="71">
        <f t="shared" si="14"/>
        <v>400000</v>
      </c>
      <c r="K67" s="23"/>
    </row>
    <row r="68" spans="1:1025" s="17" customFormat="1" ht="66" customHeight="1" x14ac:dyDescent="0.25">
      <c r="A68" s="10"/>
      <c r="B68" s="10"/>
      <c r="C68" s="92"/>
      <c r="D68" s="14"/>
      <c r="E68" s="86" t="s">
        <v>221</v>
      </c>
      <c r="F68" s="38" t="s">
        <v>170</v>
      </c>
      <c r="G68" s="3">
        <f>H68+I68</f>
        <v>400000</v>
      </c>
      <c r="H68" s="21">
        <v>0</v>
      </c>
      <c r="I68" s="21">
        <f>750000-350000</f>
        <v>400000</v>
      </c>
      <c r="J68" s="21">
        <f>I68</f>
        <v>400000</v>
      </c>
      <c r="K68" s="23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5"/>
      <c r="OT68" s="5"/>
      <c r="OU68" s="5"/>
      <c r="OV68" s="5"/>
      <c r="OW68" s="5"/>
      <c r="OX68" s="5"/>
      <c r="OY68" s="5"/>
      <c r="OZ68" s="5"/>
      <c r="PA68" s="5"/>
      <c r="PB68" s="5"/>
      <c r="PC68" s="5"/>
      <c r="PD68" s="5"/>
      <c r="PE68" s="5"/>
      <c r="PF68" s="5"/>
      <c r="PG68" s="5"/>
      <c r="PH68" s="5"/>
      <c r="PI68" s="5"/>
      <c r="PJ68" s="5"/>
      <c r="PK68" s="5"/>
      <c r="PL68" s="5"/>
      <c r="PM68" s="5"/>
      <c r="PN68" s="5"/>
      <c r="PO68" s="5"/>
      <c r="PP68" s="5"/>
      <c r="PQ68" s="5"/>
      <c r="PR68" s="5"/>
      <c r="PS68" s="5"/>
      <c r="PT68" s="5"/>
      <c r="PU68" s="5"/>
      <c r="PV68" s="5"/>
      <c r="PW68" s="5"/>
      <c r="PX68" s="5"/>
      <c r="PY68" s="5"/>
      <c r="PZ68" s="5"/>
      <c r="QA68" s="5"/>
      <c r="QB68" s="5"/>
      <c r="QC68" s="5"/>
      <c r="QD68" s="5"/>
      <c r="QE68" s="5"/>
      <c r="QF68" s="5"/>
      <c r="QG68" s="5"/>
      <c r="QH68" s="5"/>
      <c r="QI68" s="5"/>
      <c r="QJ68" s="5"/>
      <c r="QK68" s="5"/>
      <c r="QL68" s="5"/>
      <c r="QM68" s="5"/>
      <c r="QN68" s="5"/>
      <c r="QO68" s="5"/>
      <c r="QP68" s="5"/>
      <c r="QQ68" s="5"/>
      <c r="QR68" s="5"/>
      <c r="QS68" s="5"/>
      <c r="QT68" s="5"/>
      <c r="QU68" s="5"/>
      <c r="QV68" s="5"/>
      <c r="QW68" s="5"/>
      <c r="QX68" s="5"/>
      <c r="QY68" s="5"/>
      <c r="QZ68" s="5"/>
      <c r="RA68" s="5"/>
      <c r="RB68" s="5"/>
      <c r="RC68" s="5"/>
      <c r="RD68" s="5"/>
      <c r="RE68" s="5"/>
      <c r="RF68" s="5"/>
      <c r="RG68" s="5"/>
      <c r="RH68" s="5"/>
      <c r="RI68" s="5"/>
      <c r="RJ68" s="5"/>
      <c r="RK68" s="5"/>
      <c r="RL68" s="5"/>
      <c r="RM68" s="5"/>
      <c r="RN68" s="5"/>
      <c r="RO68" s="5"/>
      <c r="RP68" s="5"/>
      <c r="RQ68" s="5"/>
      <c r="RR68" s="5"/>
      <c r="RS68" s="5"/>
      <c r="RT68" s="5"/>
      <c r="RU68" s="5"/>
      <c r="RV68" s="5"/>
      <c r="RW68" s="5"/>
      <c r="RX68" s="5"/>
      <c r="RY68" s="5"/>
      <c r="RZ68" s="5"/>
      <c r="SA68" s="5"/>
      <c r="SB68" s="5"/>
      <c r="SC68" s="5"/>
      <c r="SD68" s="5"/>
      <c r="SE68" s="5"/>
      <c r="SF68" s="5"/>
      <c r="SG68" s="5"/>
      <c r="SH68" s="5"/>
      <c r="SI68" s="5"/>
      <c r="SJ68" s="5"/>
      <c r="SK68" s="5"/>
      <c r="SL68" s="5"/>
      <c r="SM68" s="5"/>
      <c r="SN68" s="5"/>
      <c r="SO68" s="5"/>
      <c r="SP68" s="5"/>
      <c r="SQ68" s="5"/>
      <c r="SR68" s="5"/>
      <c r="SS68" s="5"/>
      <c r="ST68" s="5"/>
      <c r="SU68" s="5"/>
      <c r="SV68" s="5"/>
      <c r="SW68" s="5"/>
      <c r="SX68" s="5"/>
      <c r="SY68" s="5"/>
      <c r="SZ68" s="5"/>
      <c r="TA68" s="5"/>
      <c r="TB68" s="5"/>
      <c r="TC68" s="5"/>
      <c r="TD68" s="5"/>
      <c r="TE68" s="5"/>
      <c r="TF68" s="5"/>
      <c r="TG68" s="5"/>
      <c r="TH68" s="5"/>
      <c r="TI68" s="5"/>
      <c r="TJ68" s="5"/>
      <c r="TK68" s="5"/>
      <c r="TL68" s="5"/>
      <c r="TM68" s="5"/>
      <c r="TN68" s="5"/>
      <c r="TO68" s="5"/>
      <c r="TP68" s="5"/>
      <c r="TQ68" s="5"/>
      <c r="TR68" s="5"/>
      <c r="TS68" s="5"/>
      <c r="TT68" s="5"/>
      <c r="TU68" s="5"/>
      <c r="TV68" s="5"/>
      <c r="TW68" s="5"/>
      <c r="TX68" s="5"/>
      <c r="TY68" s="5"/>
      <c r="TZ68" s="5"/>
      <c r="UA68" s="5"/>
      <c r="UB68" s="5"/>
      <c r="UC68" s="5"/>
      <c r="UD68" s="5"/>
      <c r="UE68" s="5"/>
      <c r="UF68" s="5"/>
      <c r="UG68" s="5"/>
      <c r="UH68" s="5"/>
      <c r="UI68" s="5"/>
      <c r="UJ68" s="5"/>
      <c r="UK68" s="5"/>
      <c r="UL68" s="5"/>
      <c r="UM68" s="5"/>
      <c r="UN68" s="5"/>
      <c r="UO68" s="5"/>
      <c r="UP68" s="5"/>
      <c r="UQ68" s="5"/>
      <c r="UR68" s="5"/>
      <c r="US68" s="5"/>
      <c r="UT68" s="5"/>
      <c r="UU68" s="5"/>
      <c r="UV68" s="5"/>
      <c r="UW68" s="5"/>
      <c r="UX68" s="5"/>
      <c r="UY68" s="5"/>
      <c r="UZ68" s="5"/>
      <c r="VA68" s="5"/>
      <c r="VB68" s="5"/>
      <c r="VC68" s="5"/>
      <c r="VD68" s="5"/>
      <c r="VE68" s="5"/>
      <c r="VF68" s="5"/>
      <c r="VG68" s="5"/>
      <c r="VH68" s="5"/>
      <c r="VI68" s="5"/>
      <c r="VJ68" s="5"/>
      <c r="VK68" s="5"/>
      <c r="VL68" s="5"/>
      <c r="VM68" s="5"/>
      <c r="VN68" s="5"/>
      <c r="VO68" s="5"/>
      <c r="VP68" s="5"/>
      <c r="VQ68" s="5"/>
      <c r="VR68" s="5"/>
      <c r="VS68" s="5"/>
      <c r="VT68" s="5"/>
      <c r="VU68" s="5"/>
      <c r="VV68" s="5"/>
      <c r="VW68" s="5"/>
      <c r="VX68" s="5"/>
      <c r="VY68" s="5"/>
      <c r="VZ68" s="5"/>
      <c r="WA68" s="5"/>
      <c r="WB68" s="5"/>
      <c r="WC68" s="5"/>
      <c r="WD68" s="5"/>
      <c r="WE68" s="5"/>
      <c r="WF68" s="5"/>
      <c r="WG68" s="5"/>
      <c r="WH68" s="5"/>
      <c r="WI68" s="5"/>
      <c r="WJ68" s="5"/>
      <c r="WK68" s="5"/>
      <c r="WL68" s="5"/>
      <c r="WM68" s="5"/>
      <c r="WN68" s="5"/>
      <c r="WO68" s="5"/>
      <c r="WP68" s="5"/>
      <c r="WQ68" s="5"/>
      <c r="WR68" s="5"/>
      <c r="WS68" s="5"/>
      <c r="WT68" s="5"/>
      <c r="WU68" s="5"/>
      <c r="WV68" s="5"/>
      <c r="WW68" s="5"/>
      <c r="WX68" s="5"/>
      <c r="WY68" s="5"/>
      <c r="WZ68" s="5"/>
      <c r="XA68" s="5"/>
      <c r="XB68" s="5"/>
      <c r="XC68" s="5"/>
      <c r="XD68" s="5"/>
      <c r="XE68" s="5"/>
      <c r="XF68" s="5"/>
      <c r="XG68" s="5"/>
      <c r="XH68" s="5"/>
      <c r="XI68" s="5"/>
      <c r="XJ68" s="5"/>
      <c r="XK68" s="5"/>
      <c r="XL68" s="5"/>
      <c r="XM68" s="5"/>
      <c r="XN68" s="5"/>
      <c r="XO68" s="5"/>
      <c r="XP68" s="5"/>
      <c r="XQ68" s="5"/>
      <c r="XR68" s="5"/>
      <c r="XS68" s="5"/>
      <c r="XT68" s="5"/>
      <c r="XU68" s="5"/>
      <c r="XV68" s="5"/>
      <c r="XW68" s="5"/>
      <c r="XX68" s="5"/>
      <c r="XY68" s="5"/>
      <c r="XZ68" s="5"/>
      <c r="YA68" s="5"/>
      <c r="YB68" s="5"/>
      <c r="YC68" s="5"/>
      <c r="YD68" s="5"/>
      <c r="YE68" s="5"/>
      <c r="YF68" s="5"/>
      <c r="YG68" s="5"/>
      <c r="YH68" s="5"/>
      <c r="YI68" s="5"/>
      <c r="YJ68" s="5"/>
      <c r="YK68" s="5"/>
      <c r="YL68" s="5"/>
      <c r="YM68" s="5"/>
      <c r="YN68" s="5"/>
      <c r="YO68" s="5"/>
      <c r="YP68" s="5"/>
      <c r="YQ68" s="5"/>
      <c r="YR68" s="5"/>
      <c r="YS68" s="5"/>
      <c r="YT68" s="5"/>
      <c r="YU68" s="5"/>
      <c r="YV68" s="5"/>
      <c r="YW68" s="5"/>
      <c r="YX68" s="5"/>
      <c r="YY68" s="5"/>
      <c r="YZ68" s="5"/>
      <c r="ZA68" s="5"/>
      <c r="ZB68" s="5"/>
      <c r="ZC68" s="5"/>
      <c r="ZD68" s="5"/>
      <c r="ZE68" s="5"/>
      <c r="ZF68" s="5"/>
      <c r="ZG68" s="5"/>
      <c r="ZH68" s="5"/>
      <c r="ZI68" s="5"/>
      <c r="ZJ68" s="5"/>
      <c r="ZK68" s="5"/>
      <c r="ZL68" s="5"/>
      <c r="ZM68" s="5"/>
      <c r="ZN68" s="5"/>
      <c r="ZO68" s="5"/>
      <c r="ZP68" s="5"/>
      <c r="ZQ68" s="5"/>
      <c r="ZR68" s="5"/>
      <c r="ZS68" s="5"/>
      <c r="ZT68" s="5"/>
      <c r="ZU68" s="5"/>
      <c r="ZV68" s="5"/>
      <c r="ZW68" s="5"/>
      <c r="ZX68" s="5"/>
      <c r="ZY68" s="5"/>
      <c r="ZZ68" s="5"/>
      <c r="AAA68" s="5"/>
      <c r="AAB68" s="5"/>
      <c r="AAC68" s="5"/>
      <c r="AAD68" s="5"/>
      <c r="AAE68" s="5"/>
      <c r="AAF68" s="5"/>
      <c r="AAG68" s="5"/>
      <c r="AAH68" s="5"/>
      <c r="AAI68" s="5"/>
      <c r="AAJ68" s="5"/>
      <c r="AAK68" s="5"/>
      <c r="AAL68" s="5"/>
      <c r="AAM68" s="5"/>
      <c r="AAN68" s="5"/>
      <c r="AAO68" s="5"/>
      <c r="AAP68" s="5"/>
      <c r="AAQ68" s="5"/>
      <c r="AAR68" s="5"/>
      <c r="AAS68" s="5"/>
      <c r="AAT68" s="5"/>
      <c r="AAU68" s="5"/>
      <c r="AAV68" s="5"/>
      <c r="AAW68" s="5"/>
      <c r="AAX68" s="5"/>
      <c r="AAY68" s="5"/>
      <c r="AAZ68" s="5"/>
      <c r="ABA68" s="5"/>
      <c r="ABB68" s="5"/>
      <c r="ABC68" s="5"/>
      <c r="ABD68" s="5"/>
      <c r="ABE68" s="5"/>
      <c r="ABF68" s="5"/>
      <c r="ABG68" s="5"/>
      <c r="ABH68" s="5"/>
      <c r="ABI68" s="5"/>
      <c r="ABJ68" s="5"/>
      <c r="ABK68" s="5"/>
      <c r="ABL68" s="5"/>
      <c r="ABM68" s="5"/>
      <c r="ABN68" s="5"/>
      <c r="ABO68" s="5"/>
      <c r="ABP68" s="5"/>
      <c r="ABQ68" s="5"/>
      <c r="ABR68" s="5"/>
      <c r="ABS68" s="5"/>
      <c r="ABT68" s="5"/>
      <c r="ABU68" s="5"/>
      <c r="ABV68" s="5"/>
      <c r="ABW68" s="5"/>
      <c r="ABX68" s="5"/>
      <c r="ABY68" s="5"/>
      <c r="ABZ68" s="5"/>
      <c r="ACA68" s="5"/>
      <c r="ACB68" s="5"/>
      <c r="ACC68" s="5"/>
      <c r="ACD68" s="5"/>
      <c r="ACE68" s="5"/>
      <c r="ACF68" s="5"/>
      <c r="ACG68" s="5"/>
      <c r="ACH68" s="5"/>
      <c r="ACI68" s="5"/>
      <c r="ACJ68" s="5"/>
      <c r="ACK68" s="5"/>
      <c r="ACL68" s="5"/>
      <c r="ACM68" s="5"/>
      <c r="ACN68" s="5"/>
      <c r="ACO68" s="5"/>
      <c r="ACP68" s="5"/>
      <c r="ACQ68" s="5"/>
      <c r="ACR68" s="5"/>
      <c r="ACS68" s="5"/>
      <c r="ACT68" s="5"/>
      <c r="ACU68" s="5"/>
      <c r="ACV68" s="5"/>
      <c r="ACW68" s="5"/>
      <c r="ACX68" s="5"/>
      <c r="ACY68" s="5"/>
      <c r="ACZ68" s="5"/>
      <c r="ADA68" s="5"/>
      <c r="ADB68" s="5"/>
      <c r="ADC68" s="5"/>
      <c r="ADD68" s="5"/>
      <c r="ADE68" s="5"/>
      <c r="ADF68" s="5"/>
      <c r="ADG68" s="5"/>
      <c r="ADH68" s="5"/>
      <c r="ADI68" s="5"/>
      <c r="ADJ68" s="5"/>
      <c r="ADK68" s="5"/>
      <c r="ADL68" s="5"/>
      <c r="ADM68" s="5"/>
      <c r="ADN68" s="5"/>
      <c r="ADO68" s="5"/>
      <c r="ADP68" s="5"/>
      <c r="ADQ68" s="5"/>
      <c r="ADR68" s="5"/>
      <c r="ADS68" s="5"/>
      <c r="ADT68" s="5"/>
      <c r="ADU68" s="5"/>
      <c r="ADV68" s="5"/>
      <c r="ADW68" s="5"/>
      <c r="ADX68" s="5"/>
      <c r="ADY68" s="5"/>
      <c r="ADZ68" s="5"/>
      <c r="AEA68" s="5"/>
      <c r="AEB68" s="5"/>
      <c r="AEC68" s="5"/>
      <c r="AED68" s="5"/>
      <c r="AEE68" s="5"/>
      <c r="AEF68" s="5"/>
      <c r="AEG68" s="5"/>
      <c r="AEH68" s="5"/>
      <c r="AEI68" s="5"/>
      <c r="AEJ68" s="5"/>
      <c r="AEK68" s="5"/>
      <c r="AEL68" s="5"/>
      <c r="AEM68" s="5"/>
      <c r="AEN68" s="5"/>
      <c r="AEO68" s="5"/>
      <c r="AEP68" s="5"/>
      <c r="AEQ68" s="5"/>
      <c r="AER68" s="5"/>
      <c r="AES68" s="5"/>
      <c r="AET68" s="5"/>
      <c r="AEU68" s="5"/>
      <c r="AEV68" s="5"/>
      <c r="AEW68" s="5"/>
      <c r="AEX68" s="5"/>
      <c r="AEY68" s="5"/>
      <c r="AEZ68" s="5"/>
      <c r="AFA68" s="5"/>
      <c r="AFB68" s="5"/>
      <c r="AFC68" s="5"/>
      <c r="AFD68" s="5"/>
      <c r="AFE68" s="5"/>
      <c r="AFF68" s="5"/>
      <c r="AFG68" s="5"/>
      <c r="AFH68" s="5"/>
      <c r="AFI68" s="5"/>
      <c r="AFJ68" s="5"/>
      <c r="AFK68" s="5"/>
      <c r="AFL68" s="5"/>
      <c r="AFM68" s="5"/>
      <c r="AFN68" s="5"/>
      <c r="AFO68" s="5"/>
      <c r="AFP68" s="5"/>
      <c r="AFQ68" s="5"/>
      <c r="AFR68" s="5"/>
      <c r="AFS68" s="5"/>
      <c r="AFT68" s="5"/>
      <c r="AFU68" s="5"/>
      <c r="AFV68" s="5"/>
      <c r="AFW68" s="5"/>
      <c r="AFX68" s="5"/>
      <c r="AFY68" s="5"/>
      <c r="AFZ68" s="5"/>
      <c r="AGA68" s="5"/>
      <c r="AGB68" s="5"/>
      <c r="AGC68" s="5"/>
      <c r="AGD68" s="5"/>
      <c r="AGE68" s="5"/>
      <c r="AGF68" s="5"/>
      <c r="AGG68" s="5"/>
      <c r="AGH68" s="5"/>
      <c r="AGI68" s="5"/>
      <c r="AGJ68" s="5"/>
      <c r="AGK68" s="5"/>
      <c r="AGL68" s="5"/>
      <c r="AGM68" s="5"/>
      <c r="AGN68" s="5"/>
      <c r="AGO68" s="5"/>
      <c r="AGP68" s="5"/>
      <c r="AGQ68" s="5"/>
      <c r="AGR68" s="5"/>
      <c r="AGS68" s="5"/>
      <c r="AGT68" s="5"/>
      <c r="AGU68" s="5"/>
      <c r="AGV68" s="5"/>
      <c r="AGW68" s="5"/>
      <c r="AGX68" s="5"/>
      <c r="AGY68" s="5"/>
      <c r="AGZ68" s="5"/>
      <c r="AHA68" s="5"/>
      <c r="AHB68" s="5"/>
      <c r="AHC68" s="5"/>
      <c r="AHD68" s="5"/>
      <c r="AHE68" s="5"/>
      <c r="AHF68" s="5"/>
      <c r="AHG68" s="5"/>
      <c r="AHH68" s="5"/>
      <c r="AHI68" s="5"/>
      <c r="AHJ68" s="5"/>
      <c r="AHK68" s="5"/>
      <c r="AHL68" s="5"/>
      <c r="AHM68" s="5"/>
      <c r="AHN68" s="5"/>
      <c r="AHO68" s="5"/>
      <c r="AHP68" s="5"/>
      <c r="AHQ68" s="5"/>
      <c r="AHR68" s="5"/>
      <c r="AHS68" s="5"/>
      <c r="AHT68" s="5"/>
      <c r="AHU68" s="5"/>
      <c r="AHV68" s="5"/>
      <c r="AHW68" s="5"/>
      <c r="AHX68" s="5"/>
      <c r="AHY68" s="5"/>
      <c r="AHZ68" s="5"/>
      <c r="AIA68" s="5"/>
      <c r="AIB68" s="5"/>
      <c r="AIC68" s="5"/>
      <c r="AID68" s="5"/>
      <c r="AIE68" s="5"/>
      <c r="AIF68" s="5"/>
      <c r="AIG68" s="5"/>
      <c r="AIH68" s="5"/>
      <c r="AII68" s="5"/>
      <c r="AIJ68" s="5"/>
      <c r="AIK68" s="5"/>
      <c r="AIL68" s="5"/>
      <c r="AIM68" s="5"/>
      <c r="AIN68" s="5"/>
      <c r="AIO68" s="5"/>
      <c r="AIP68" s="5"/>
      <c r="AIQ68" s="5"/>
      <c r="AIR68" s="5"/>
      <c r="AIS68" s="5"/>
      <c r="AIT68" s="5"/>
      <c r="AIU68" s="5"/>
      <c r="AIV68" s="5"/>
      <c r="AIW68" s="5"/>
      <c r="AIX68" s="5"/>
      <c r="AIY68" s="5"/>
      <c r="AIZ68" s="5"/>
      <c r="AJA68" s="5"/>
      <c r="AJB68" s="5"/>
      <c r="AJC68" s="5"/>
      <c r="AJD68" s="5"/>
      <c r="AJE68" s="5"/>
      <c r="AJF68" s="5"/>
      <c r="AJG68" s="5"/>
      <c r="AJH68" s="5"/>
      <c r="AJI68" s="5"/>
      <c r="AJJ68" s="5"/>
      <c r="AJK68" s="5"/>
      <c r="AJL68" s="5"/>
      <c r="AJM68" s="5"/>
      <c r="AJN68" s="5"/>
      <c r="AJO68" s="5"/>
      <c r="AJP68" s="5"/>
      <c r="AJQ68" s="5"/>
      <c r="AJR68" s="5"/>
      <c r="AJS68" s="5"/>
      <c r="AJT68" s="5"/>
      <c r="AJU68" s="5"/>
      <c r="AJV68" s="5"/>
      <c r="AJW68" s="5"/>
      <c r="AJX68" s="5"/>
      <c r="AJY68" s="5"/>
      <c r="AJZ68" s="5"/>
      <c r="AKA68" s="5"/>
      <c r="AKB68" s="5"/>
      <c r="AKC68" s="5"/>
      <c r="AKD68" s="5"/>
      <c r="AKE68" s="5"/>
      <c r="AKF68" s="5"/>
      <c r="AKG68" s="5"/>
      <c r="AKH68" s="5"/>
      <c r="AKI68" s="5"/>
      <c r="AKJ68" s="5"/>
      <c r="AKK68" s="5"/>
      <c r="AKL68" s="5"/>
      <c r="AKM68" s="5"/>
      <c r="AKN68" s="5"/>
      <c r="AKO68" s="5"/>
      <c r="AKP68" s="5"/>
      <c r="AKQ68" s="5"/>
      <c r="AKR68" s="5"/>
      <c r="AKS68" s="5"/>
      <c r="AKT68" s="5"/>
      <c r="AKU68" s="5"/>
      <c r="AKV68" s="5"/>
      <c r="AKW68" s="5"/>
      <c r="AKX68" s="5"/>
      <c r="AKY68" s="5"/>
      <c r="AKZ68" s="5"/>
      <c r="ALA68" s="5"/>
      <c r="ALB68" s="5"/>
      <c r="ALC68" s="5"/>
      <c r="ALD68" s="5"/>
      <c r="ALE68" s="5"/>
      <c r="ALF68" s="5"/>
      <c r="ALG68" s="5"/>
      <c r="ALH68" s="5"/>
      <c r="ALI68" s="5"/>
      <c r="ALJ68" s="5"/>
      <c r="ALK68" s="5"/>
      <c r="ALL68" s="5"/>
      <c r="ALM68" s="5"/>
      <c r="ALN68" s="5"/>
      <c r="ALO68" s="5"/>
      <c r="ALP68" s="5"/>
      <c r="ALQ68" s="5"/>
      <c r="ALR68" s="5"/>
      <c r="ALS68" s="5"/>
      <c r="ALT68" s="5"/>
      <c r="ALU68" s="5"/>
      <c r="ALV68" s="5"/>
      <c r="ALW68" s="5"/>
      <c r="ALX68" s="5"/>
      <c r="ALY68" s="5"/>
      <c r="ALZ68" s="5"/>
      <c r="AMA68" s="5"/>
      <c r="AMB68" s="5"/>
      <c r="AMC68" s="5"/>
      <c r="AMD68" s="5"/>
      <c r="AME68" s="5"/>
      <c r="AMF68" s="5"/>
      <c r="AMG68" s="5"/>
      <c r="AMH68" s="5"/>
      <c r="AMI68" s="5"/>
      <c r="AMJ68" s="5"/>
      <c r="AMK68" s="5"/>
    </row>
    <row r="69" spans="1:1025" ht="39.75" customHeight="1" x14ac:dyDescent="0.25">
      <c r="A69" s="83" t="s">
        <v>120</v>
      </c>
      <c r="B69" s="64" t="s">
        <v>121</v>
      </c>
      <c r="C69" s="64" t="s">
        <v>122</v>
      </c>
      <c r="D69" s="12" t="s">
        <v>123</v>
      </c>
      <c r="E69" s="12" t="s">
        <v>133</v>
      </c>
      <c r="F69" s="37" t="s">
        <v>180</v>
      </c>
      <c r="G69" s="3">
        <f>H69+I69</f>
        <v>716880</v>
      </c>
      <c r="H69" s="21">
        <v>716880</v>
      </c>
      <c r="I69" s="21">
        <v>0</v>
      </c>
      <c r="J69" s="21">
        <v>0</v>
      </c>
      <c r="K69" s="23"/>
    </row>
    <row r="70" spans="1:1025" x14ac:dyDescent="0.25">
      <c r="A70" s="13" t="s">
        <v>65</v>
      </c>
      <c r="B70" s="13" t="s">
        <v>66</v>
      </c>
      <c r="C70" s="13" t="s">
        <v>67</v>
      </c>
      <c r="D70" s="9" t="s">
        <v>68</v>
      </c>
      <c r="E70" s="12"/>
      <c r="F70" s="33"/>
      <c r="G70" s="3">
        <f>H70</f>
        <v>43000</v>
      </c>
      <c r="H70" s="21">
        <f>H71</f>
        <v>43000</v>
      </c>
      <c r="I70" s="21">
        <f t="shared" ref="I70:J70" si="15">I71</f>
        <v>0</v>
      </c>
      <c r="J70" s="21">
        <f t="shared" si="15"/>
        <v>0</v>
      </c>
      <c r="K70" s="23"/>
    </row>
    <row r="71" spans="1:1025" ht="55.5" customHeight="1" x14ac:dyDescent="0.25">
      <c r="A71" s="13"/>
      <c r="B71" s="13"/>
      <c r="C71" s="13"/>
      <c r="D71" s="9"/>
      <c r="E71" s="12" t="s">
        <v>103</v>
      </c>
      <c r="F71" s="33" t="s">
        <v>104</v>
      </c>
      <c r="G71" s="3">
        <f>H71</f>
        <v>43000</v>
      </c>
      <c r="H71" s="21">
        <v>43000</v>
      </c>
      <c r="I71" s="22">
        <v>0</v>
      </c>
      <c r="J71" s="21">
        <v>0</v>
      </c>
      <c r="K71" s="23"/>
    </row>
    <row r="72" spans="1:1025" x14ac:dyDescent="0.25">
      <c r="A72" s="70" t="s">
        <v>166</v>
      </c>
      <c r="B72" s="13">
        <v>8240</v>
      </c>
      <c r="C72" s="13" t="s">
        <v>67</v>
      </c>
      <c r="D72" s="9" t="s">
        <v>167</v>
      </c>
      <c r="E72" s="9"/>
      <c r="F72" s="36"/>
      <c r="G72" s="21">
        <f>SUM(G73:G74)</f>
        <v>1778711</v>
      </c>
      <c r="H72" s="21">
        <f t="shared" ref="H72:J72" si="16">SUM(H73:H74)</f>
        <v>44808</v>
      </c>
      <c r="I72" s="21">
        <f t="shared" si="16"/>
        <v>1733903</v>
      </c>
      <c r="J72" s="21">
        <f t="shared" si="16"/>
        <v>1733903</v>
      </c>
      <c r="K72" s="23"/>
    </row>
    <row r="73" spans="1:1025" ht="63.75" x14ac:dyDescent="0.25">
      <c r="A73" s="91"/>
      <c r="B73" s="76"/>
      <c r="C73" s="76"/>
      <c r="D73" s="77"/>
      <c r="E73" s="77" t="s">
        <v>198</v>
      </c>
      <c r="F73" s="39" t="s">
        <v>199</v>
      </c>
      <c r="G73" s="16">
        <f>H73+I73</f>
        <v>92811</v>
      </c>
      <c r="H73" s="71">
        <f>60000-15192</f>
        <v>44808</v>
      </c>
      <c r="I73" s="71">
        <f>50000-1997</f>
        <v>48003</v>
      </c>
      <c r="J73" s="71">
        <f>I73</f>
        <v>48003</v>
      </c>
      <c r="K73" s="23"/>
    </row>
    <row r="74" spans="1:1025" ht="38.25" x14ac:dyDescent="0.25">
      <c r="A74" s="91"/>
      <c r="B74" s="76"/>
      <c r="C74" s="76"/>
      <c r="D74" s="77"/>
      <c r="E74" s="9" t="s">
        <v>172</v>
      </c>
      <c r="F74" s="36" t="s">
        <v>209</v>
      </c>
      <c r="G74" s="16">
        <f>H74+I74</f>
        <v>1685900</v>
      </c>
      <c r="H74" s="21">
        <v>0</v>
      </c>
      <c r="I74" s="21">
        <f>1200000+124400+210000+151200-18000+42000+150000-173700</f>
        <v>1685900</v>
      </c>
      <c r="J74" s="21">
        <f>I74</f>
        <v>1685900</v>
      </c>
      <c r="K74" s="23"/>
    </row>
    <row r="75" spans="1:1025" s="17" customFormat="1" ht="39" customHeight="1" x14ac:dyDescent="0.25">
      <c r="A75" s="10">
        <v>1600000</v>
      </c>
      <c r="B75" s="10"/>
      <c r="C75" s="10"/>
      <c r="D75" s="14" t="s">
        <v>195</v>
      </c>
      <c r="E75" s="15"/>
      <c r="F75" s="40"/>
      <c r="G75" s="16">
        <f>G76</f>
        <v>1279578.19</v>
      </c>
      <c r="H75" s="16">
        <f t="shared" ref="H75:J75" si="17">H76</f>
        <v>1267278.19</v>
      </c>
      <c r="I75" s="16">
        <f t="shared" si="17"/>
        <v>12300</v>
      </c>
      <c r="J75" s="16">
        <f t="shared" si="17"/>
        <v>0</v>
      </c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5"/>
      <c r="OX75" s="5"/>
      <c r="OY75" s="5"/>
      <c r="OZ75" s="5"/>
      <c r="PA75" s="5"/>
      <c r="PB75" s="5"/>
      <c r="PC75" s="5"/>
      <c r="PD75" s="5"/>
      <c r="PE75" s="5"/>
      <c r="PF75" s="5"/>
      <c r="PG75" s="5"/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5"/>
      <c r="PT75" s="5"/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5"/>
      <c r="QG75" s="5"/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5"/>
      <c r="QT75" s="5"/>
      <c r="QU75" s="5"/>
      <c r="QV75" s="5"/>
      <c r="QW75" s="5"/>
      <c r="QX75" s="5"/>
      <c r="QY75" s="5"/>
      <c r="QZ75" s="5"/>
      <c r="RA75" s="5"/>
      <c r="RB75" s="5"/>
      <c r="RC75" s="5"/>
      <c r="RD75" s="5"/>
      <c r="RE75" s="5"/>
      <c r="RF75" s="5"/>
      <c r="RG75" s="5"/>
      <c r="RH75" s="5"/>
      <c r="RI75" s="5"/>
      <c r="RJ75" s="5"/>
      <c r="RK75" s="5"/>
      <c r="RL75" s="5"/>
      <c r="RM75" s="5"/>
      <c r="RN75" s="5"/>
      <c r="RO75" s="5"/>
      <c r="RP75" s="5"/>
      <c r="RQ75" s="5"/>
      <c r="RR75" s="5"/>
      <c r="RS75" s="5"/>
      <c r="RT75" s="5"/>
      <c r="RU75" s="5"/>
      <c r="RV75" s="5"/>
      <c r="RW75" s="5"/>
      <c r="RX75" s="5"/>
      <c r="RY75" s="5"/>
      <c r="RZ75" s="5"/>
      <c r="SA75" s="5"/>
      <c r="SB75" s="5"/>
      <c r="SC75" s="5"/>
      <c r="SD75" s="5"/>
      <c r="SE75" s="5"/>
      <c r="SF75" s="5"/>
      <c r="SG75" s="5"/>
      <c r="SH75" s="5"/>
      <c r="SI75" s="5"/>
      <c r="SJ75" s="5"/>
      <c r="SK75" s="5"/>
      <c r="SL75" s="5"/>
      <c r="SM75" s="5"/>
      <c r="SN75" s="5"/>
      <c r="SO75" s="5"/>
      <c r="SP75" s="5"/>
      <c r="SQ75" s="5"/>
      <c r="SR75" s="5"/>
      <c r="SS75" s="5"/>
      <c r="ST75" s="5"/>
      <c r="SU75" s="5"/>
      <c r="SV75" s="5"/>
      <c r="SW75" s="5"/>
      <c r="SX75" s="5"/>
      <c r="SY75" s="5"/>
      <c r="SZ75" s="5"/>
      <c r="TA75" s="5"/>
      <c r="TB75" s="5"/>
      <c r="TC75" s="5"/>
      <c r="TD75" s="5"/>
      <c r="TE75" s="5"/>
      <c r="TF75" s="5"/>
      <c r="TG75" s="5"/>
      <c r="TH75" s="5"/>
      <c r="TI75" s="5"/>
      <c r="TJ75" s="5"/>
      <c r="TK75" s="5"/>
      <c r="TL75" s="5"/>
      <c r="TM75" s="5"/>
      <c r="TN75" s="5"/>
      <c r="TO75" s="5"/>
      <c r="TP75" s="5"/>
      <c r="TQ75" s="5"/>
      <c r="TR75" s="5"/>
      <c r="TS75" s="5"/>
      <c r="TT75" s="5"/>
      <c r="TU75" s="5"/>
      <c r="TV75" s="5"/>
      <c r="TW75" s="5"/>
      <c r="TX75" s="5"/>
      <c r="TY75" s="5"/>
      <c r="TZ75" s="5"/>
      <c r="UA75" s="5"/>
      <c r="UB75" s="5"/>
      <c r="UC75" s="5"/>
      <c r="UD75" s="5"/>
      <c r="UE75" s="5"/>
      <c r="UF75" s="5"/>
      <c r="UG75" s="5"/>
      <c r="UH75" s="5"/>
      <c r="UI75" s="5"/>
      <c r="UJ75" s="5"/>
      <c r="UK75" s="5"/>
      <c r="UL75" s="5"/>
      <c r="UM75" s="5"/>
      <c r="UN75" s="5"/>
      <c r="UO75" s="5"/>
      <c r="UP75" s="5"/>
      <c r="UQ75" s="5"/>
      <c r="UR75" s="5"/>
      <c r="US75" s="5"/>
      <c r="UT75" s="5"/>
      <c r="UU75" s="5"/>
      <c r="UV75" s="5"/>
      <c r="UW75" s="5"/>
      <c r="UX75" s="5"/>
      <c r="UY75" s="5"/>
      <c r="UZ75" s="5"/>
      <c r="VA75" s="5"/>
      <c r="VB75" s="5"/>
      <c r="VC75" s="5"/>
      <c r="VD75" s="5"/>
      <c r="VE75" s="5"/>
      <c r="VF75" s="5"/>
      <c r="VG75" s="5"/>
      <c r="VH75" s="5"/>
      <c r="VI75" s="5"/>
      <c r="VJ75" s="5"/>
      <c r="VK75" s="5"/>
      <c r="VL75" s="5"/>
      <c r="VM75" s="5"/>
      <c r="VN75" s="5"/>
      <c r="VO75" s="5"/>
      <c r="VP75" s="5"/>
      <c r="VQ75" s="5"/>
      <c r="VR75" s="5"/>
      <c r="VS75" s="5"/>
      <c r="VT75" s="5"/>
      <c r="VU75" s="5"/>
      <c r="VV75" s="5"/>
      <c r="VW75" s="5"/>
      <c r="VX75" s="5"/>
      <c r="VY75" s="5"/>
      <c r="VZ75" s="5"/>
      <c r="WA75" s="5"/>
      <c r="WB75" s="5"/>
      <c r="WC75" s="5"/>
      <c r="WD75" s="5"/>
      <c r="WE75" s="5"/>
      <c r="WF75" s="5"/>
      <c r="WG75" s="5"/>
      <c r="WH75" s="5"/>
      <c r="WI75" s="5"/>
      <c r="WJ75" s="5"/>
      <c r="WK75" s="5"/>
      <c r="WL75" s="5"/>
      <c r="WM75" s="5"/>
      <c r="WN75" s="5"/>
      <c r="WO75" s="5"/>
      <c r="WP75" s="5"/>
      <c r="WQ75" s="5"/>
      <c r="WR75" s="5"/>
      <c r="WS75" s="5"/>
      <c r="WT75" s="5"/>
      <c r="WU75" s="5"/>
      <c r="WV75" s="5"/>
      <c r="WW75" s="5"/>
      <c r="WX75" s="5"/>
      <c r="WY75" s="5"/>
      <c r="WZ75" s="5"/>
      <c r="XA75" s="5"/>
      <c r="XB75" s="5"/>
      <c r="XC75" s="5"/>
      <c r="XD75" s="5"/>
      <c r="XE75" s="5"/>
      <c r="XF75" s="5"/>
      <c r="XG75" s="5"/>
      <c r="XH75" s="5"/>
      <c r="XI75" s="5"/>
      <c r="XJ75" s="5"/>
      <c r="XK75" s="5"/>
      <c r="XL75" s="5"/>
      <c r="XM75" s="5"/>
      <c r="XN75" s="5"/>
      <c r="XO75" s="5"/>
      <c r="XP75" s="5"/>
      <c r="XQ75" s="5"/>
      <c r="XR75" s="5"/>
      <c r="XS75" s="5"/>
      <c r="XT75" s="5"/>
      <c r="XU75" s="5"/>
      <c r="XV75" s="5"/>
      <c r="XW75" s="5"/>
      <c r="XX75" s="5"/>
      <c r="XY75" s="5"/>
      <c r="XZ75" s="5"/>
      <c r="YA75" s="5"/>
      <c r="YB75" s="5"/>
      <c r="YC75" s="5"/>
      <c r="YD75" s="5"/>
      <c r="YE75" s="5"/>
      <c r="YF75" s="5"/>
      <c r="YG75" s="5"/>
      <c r="YH75" s="5"/>
      <c r="YI75" s="5"/>
      <c r="YJ75" s="5"/>
      <c r="YK75" s="5"/>
      <c r="YL75" s="5"/>
      <c r="YM75" s="5"/>
      <c r="YN75" s="5"/>
      <c r="YO75" s="5"/>
      <c r="YP75" s="5"/>
      <c r="YQ75" s="5"/>
      <c r="YR75" s="5"/>
      <c r="YS75" s="5"/>
      <c r="YT75" s="5"/>
      <c r="YU75" s="5"/>
      <c r="YV75" s="5"/>
      <c r="YW75" s="5"/>
      <c r="YX75" s="5"/>
      <c r="YY75" s="5"/>
      <c r="YZ75" s="5"/>
      <c r="ZA75" s="5"/>
      <c r="ZB75" s="5"/>
      <c r="ZC75" s="5"/>
      <c r="ZD75" s="5"/>
      <c r="ZE75" s="5"/>
      <c r="ZF75" s="5"/>
      <c r="ZG75" s="5"/>
      <c r="ZH75" s="5"/>
      <c r="ZI75" s="5"/>
      <c r="ZJ75" s="5"/>
      <c r="ZK75" s="5"/>
      <c r="ZL75" s="5"/>
      <c r="ZM75" s="5"/>
      <c r="ZN75" s="5"/>
      <c r="ZO75" s="5"/>
      <c r="ZP75" s="5"/>
      <c r="ZQ75" s="5"/>
      <c r="ZR75" s="5"/>
      <c r="ZS75" s="5"/>
      <c r="ZT75" s="5"/>
      <c r="ZU75" s="5"/>
      <c r="ZV75" s="5"/>
      <c r="ZW75" s="5"/>
      <c r="ZX75" s="5"/>
      <c r="ZY75" s="5"/>
      <c r="ZZ75" s="5"/>
      <c r="AAA75" s="5"/>
      <c r="AAB75" s="5"/>
      <c r="AAC75" s="5"/>
      <c r="AAD75" s="5"/>
      <c r="AAE75" s="5"/>
      <c r="AAF75" s="5"/>
      <c r="AAG75" s="5"/>
      <c r="AAH75" s="5"/>
      <c r="AAI75" s="5"/>
      <c r="AAJ75" s="5"/>
      <c r="AAK75" s="5"/>
      <c r="AAL75" s="5"/>
      <c r="AAM75" s="5"/>
      <c r="AAN75" s="5"/>
      <c r="AAO75" s="5"/>
      <c r="AAP75" s="5"/>
      <c r="AAQ75" s="5"/>
      <c r="AAR75" s="5"/>
      <c r="AAS75" s="5"/>
      <c r="AAT75" s="5"/>
      <c r="AAU75" s="5"/>
      <c r="AAV75" s="5"/>
      <c r="AAW75" s="5"/>
      <c r="AAX75" s="5"/>
      <c r="AAY75" s="5"/>
      <c r="AAZ75" s="5"/>
      <c r="ABA75" s="5"/>
      <c r="ABB75" s="5"/>
      <c r="ABC75" s="5"/>
      <c r="ABD75" s="5"/>
      <c r="ABE75" s="5"/>
      <c r="ABF75" s="5"/>
      <c r="ABG75" s="5"/>
      <c r="ABH75" s="5"/>
      <c r="ABI75" s="5"/>
      <c r="ABJ75" s="5"/>
      <c r="ABK75" s="5"/>
      <c r="ABL75" s="5"/>
      <c r="ABM75" s="5"/>
      <c r="ABN75" s="5"/>
      <c r="ABO75" s="5"/>
      <c r="ABP75" s="5"/>
      <c r="ABQ75" s="5"/>
      <c r="ABR75" s="5"/>
      <c r="ABS75" s="5"/>
      <c r="ABT75" s="5"/>
      <c r="ABU75" s="5"/>
      <c r="ABV75" s="5"/>
      <c r="ABW75" s="5"/>
      <c r="ABX75" s="5"/>
      <c r="ABY75" s="5"/>
      <c r="ABZ75" s="5"/>
      <c r="ACA75" s="5"/>
      <c r="ACB75" s="5"/>
      <c r="ACC75" s="5"/>
      <c r="ACD75" s="5"/>
      <c r="ACE75" s="5"/>
      <c r="ACF75" s="5"/>
      <c r="ACG75" s="5"/>
      <c r="ACH75" s="5"/>
      <c r="ACI75" s="5"/>
      <c r="ACJ75" s="5"/>
      <c r="ACK75" s="5"/>
      <c r="ACL75" s="5"/>
      <c r="ACM75" s="5"/>
      <c r="ACN75" s="5"/>
      <c r="ACO75" s="5"/>
      <c r="ACP75" s="5"/>
      <c r="ACQ75" s="5"/>
      <c r="ACR75" s="5"/>
      <c r="ACS75" s="5"/>
      <c r="ACT75" s="5"/>
      <c r="ACU75" s="5"/>
      <c r="ACV75" s="5"/>
      <c r="ACW75" s="5"/>
      <c r="ACX75" s="5"/>
      <c r="ACY75" s="5"/>
      <c r="ACZ75" s="5"/>
      <c r="ADA75" s="5"/>
      <c r="ADB75" s="5"/>
      <c r="ADC75" s="5"/>
      <c r="ADD75" s="5"/>
      <c r="ADE75" s="5"/>
      <c r="ADF75" s="5"/>
      <c r="ADG75" s="5"/>
      <c r="ADH75" s="5"/>
      <c r="ADI75" s="5"/>
      <c r="ADJ75" s="5"/>
      <c r="ADK75" s="5"/>
      <c r="ADL75" s="5"/>
      <c r="ADM75" s="5"/>
      <c r="ADN75" s="5"/>
      <c r="ADO75" s="5"/>
      <c r="ADP75" s="5"/>
      <c r="ADQ75" s="5"/>
      <c r="ADR75" s="5"/>
      <c r="ADS75" s="5"/>
      <c r="ADT75" s="5"/>
      <c r="ADU75" s="5"/>
      <c r="ADV75" s="5"/>
      <c r="ADW75" s="5"/>
      <c r="ADX75" s="5"/>
      <c r="ADY75" s="5"/>
      <c r="ADZ75" s="5"/>
      <c r="AEA75" s="5"/>
      <c r="AEB75" s="5"/>
      <c r="AEC75" s="5"/>
      <c r="AED75" s="5"/>
      <c r="AEE75" s="5"/>
      <c r="AEF75" s="5"/>
      <c r="AEG75" s="5"/>
      <c r="AEH75" s="5"/>
      <c r="AEI75" s="5"/>
      <c r="AEJ75" s="5"/>
      <c r="AEK75" s="5"/>
      <c r="AEL75" s="5"/>
      <c r="AEM75" s="5"/>
      <c r="AEN75" s="5"/>
      <c r="AEO75" s="5"/>
      <c r="AEP75" s="5"/>
      <c r="AEQ75" s="5"/>
      <c r="AER75" s="5"/>
      <c r="AES75" s="5"/>
      <c r="AET75" s="5"/>
      <c r="AEU75" s="5"/>
      <c r="AEV75" s="5"/>
      <c r="AEW75" s="5"/>
      <c r="AEX75" s="5"/>
      <c r="AEY75" s="5"/>
      <c r="AEZ75" s="5"/>
      <c r="AFA75" s="5"/>
      <c r="AFB75" s="5"/>
      <c r="AFC75" s="5"/>
      <c r="AFD75" s="5"/>
      <c r="AFE75" s="5"/>
      <c r="AFF75" s="5"/>
      <c r="AFG75" s="5"/>
      <c r="AFH75" s="5"/>
      <c r="AFI75" s="5"/>
      <c r="AFJ75" s="5"/>
      <c r="AFK75" s="5"/>
      <c r="AFL75" s="5"/>
      <c r="AFM75" s="5"/>
      <c r="AFN75" s="5"/>
      <c r="AFO75" s="5"/>
      <c r="AFP75" s="5"/>
      <c r="AFQ75" s="5"/>
      <c r="AFR75" s="5"/>
      <c r="AFS75" s="5"/>
      <c r="AFT75" s="5"/>
      <c r="AFU75" s="5"/>
      <c r="AFV75" s="5"/>
      <c r="AFW75" s="5"/>
      <c r="AFX75" s="5"/>
      <c r="AFY75" s="5"/>
      <c r="AFZ75" s="5"/>
      <c r="AGA75" s="5"/>
      <c r="AGB75" s="5"/>
      <c r="AGC75" s="5"/>
      <c r="AGD75" s="5"/>
      <c r="AGE75" s="5"/>
      <c r="AGF75" s="5"/>
      <c r="AGG75" s="5"/>
      <c r="AGH75" s="5"/>
      <c r="AGI75" s="5"/>
      <c r="AGJ75" s="5"/>
      <c r="AGK75" s="5"/>
      <c r="AGL75" s="5"/>
      <c r="AGM75" s="5"/>
      <c r="AGN75" s="5"/>
      <c r="AGO75" s="5"/>
      <c r="AGP75" s="5"/>
      <c r="AGQ75" s="5"/>
      <c r="AGR75" s="5"/>
      <c r="AGS75" s="5"/>
      <c r="AGT75" s="5"/>
      <c r="AGU75" s="5"/>
      <c r="AGV75" s="5"/>
      <c r="AGW75" s="5"/>
      <c r="AGX75" s="5"/>
      <c r="AGY75" s="5"/>
      <c r="AGZ75" s="5"/>
      <c r="AHA75" s="5"/>
      <c r="AHB75" s="5"/>
      <c r="AHC75" s="5"/>
      <c r="AHD75" s="5"/>
      <c r="AHE75" s="5"/>
      <c r="AHF75" s="5"/>
      <c r="AHG75" s="5"/>
      <c r="AHH75" s="5"/>
      <c r="AHI75" s="5"/>
      <c r="AHJ75" s="5"/>
      <c r="AHK75" s="5"/>
      <c r="AHL75" s="5"/>
      <c r="AHM75" s="5"/>
      <c r="AHN75" s="5"/>
      <c r="AHO75" s="5"/>
      <c r="AHP75" s="5"/>
      <c r="AHQ75" s="5"/>
      <c r="AHR75" s="5"/>
      <c r="AHS75" s="5"/>
      <c r="AHT75" s="5"/>
      <c r="AHU75" s="5"/>
      <c r="AHV75" s="5"/>
      <c r="AHW75" s="5"/>
      <c r="AHX75" s="5"/>
      <c r="AHY75" s="5"/>
      <c r="AHZ75" s="5"/>
      <c r="AIA75" s="5"/>
      <c r="AIB75" s="5"/>
      <c r="AIC75" s="5"/>
      <c r="AID75" s="5"/>
      <c r="AIE75" s="5"/>
      <c r="AIF75" s="5"/>
      <c r="AIG75" s="5"/>
      <c r="AIH75" s="5"/>
      <c r="AII75" s="5"/>
      <c r="AIJ75" s="5"/>
      <c r="AIK75" s="5"/>
      <c r="AIL75" s="5"/>
      <c r="AIM75" s="5"/>
      <c r="AIN75" s="5"/>
      <c r="AIO75" s="5"/>
      <c r="AIP75" s="5"/>
      <c r="AIQ75" s="5"/>
      <c r="AIR75" s="5"/>
      <c r="AIS75" s="5"/>
      <c r="AIT75" s="5"/>
      <c r="AIU75" s="5"/>
      <c r="AIV75" s="5"/>
      <c r="AIW75" s="5"/>
      <c r="AIX75" s="5"/>
      <c r="AIY75" s="5"/>
      <c r="AIZ75" s="5"/>
      <c r="AJA75" s="5"/>
      <c r="AJB75" s="5"/>
      <c r="AJC75" s="5"/>
      <c r="AJD75" s="5"/>
      <c r="AJE75" s="5"/>
      <c r="AJF75" s="5"/>
      <c r="AJG75" s="5"/>
      <c r="AJH75" s="5"/>
      <c r="AJI75" s="5"/>
      <c r="AJJ75" s="5"/>
      <c r="AJK75" s="5"/>
      <c r="AJL75" s="5"/>
      <c r="AJM75" s="5"/>
      <c r="AJN75" s="5"/>
      <c r="AJO75" s="5"/>
      <c r="AJP75" s="5"/>
      <c r="AJQ75" s="5"/>
      <c r="AJR75" s="5"/>
      <c r="AJS75" s="5"/>
      <c r="AJT75" s="5"/>
      <c r="AJU75" s="5"/>
      <c r="AJV75" s="5"/>
      <c r="AJW75" s="5"/>
      <c r="AJX75" s="5"/>
      <c r="AJY75" s="5"/>
      <c r="AJZ75" s="5"/>
      <c r="AKA75" s="5"/>
      <c r="AKB75" s="5"/>
      <c r="AKC75" s="5"/>
      <c r="AKD75" s="5"/>
      <c r="AKE75" s="5"/>
      <c r="AKF75" s="5"/>
      <c r="AKG75" s="5"/>
      <c r="AKH75" s="5"/>
      <c r="AKI75" s="5"/>
      <c r="AKJ75" s="5"/>
      <c r="AKK75" s="5"/>
      <c r="AKL75" s="5"/>
      <c r="AKM75" s="5"/>
      <c r="AKN75" s="5"/>
      <c r="AKO75" s="5"/>
      <c r="AKP75" s="5"/>
      <c r="AKQ75" s="5"/>
      <c r="AKR75" s="5"/>
      <c r="AKS75" s="5"/>
      <c r="AKT75" s="5"/>
      <c r="AKU75" s="5"/>
      <c r="AKV75" s="5"/>
      <c r="AKW75" s="5"/>
      <c r="AKX75" s="5"/>
      <c r="AKY75" s="5"/>
      <c r="AKZ75" s="5"/>
      <c r="ALA75" s="5"/>
      <c r="ALB75" s="5"/>
      <c r="ALC75" s="5"/>
      <c r="ALD75" s="5"/>
      <c r="ALE75" s="5"/>
      <c r="ALF75" s="5"/>
      <c r="ALG75" s="5"/>
      <c r="ALH75" s="5"/>
      <c r="ALI75" s="5"/>
      <c r="ALJ75" s="5"/>
      <c r="ALK75" s="5"/>
      <c r="ALL75" s="5"/>
      <c r="ALM75" s="5"/>
      <c r="ALN75" s="5"/>
      <c r="ALO75" s="5"/>
      <c r="ALP75" s="5"/>
      <c r="ALQ75" s="5"/>
      <c r="ALR75" s="5"/>
      <c r="ALS75" s="5"/>
      <c r="ALT75" s="5"/>
      <c r="ALU75" s="5"/>
      <c r="ALV75" s="5"/>
      <c r="ALW75" s="5"/>
      <c r="ALX75" s="5"/>
      <c r="ALY75" s="5"/>
      <c r="ALZ75" s="5"/>
      <c r="AMA75" s="5"/>
      <c r="AMB75" s="5"/>
      <c r="AMC75" s="5"/>
      <c r="AMD75" s="5"/>
      <c r="AME75" s="5"/>
      <c r="AMF75" s="5"/>
      <c r="AMG75" s="5"/>
      <c r="AMH75" s="5"/>
      <c r="AMI75" s="5"/>
      <c r="AMJ75" s="5"/>
      <c r="AMK75" s="5"/>
    </row>
    <row r="76" spans="1:1025" s="17" customFormat="1" ht="25.5" customHeight="1" x14ac:dyDescent="0.25">
      <c r="A76" s="11">
        <v>1610000</v>
      </c>
      <c r="B76" s="11"/>
      <c r="C76" s="11"/>
      <c r="D76" s="18" t="s">
        <v>195</v>
      </c>
      <c r="E76" s="19"/>
      <c r="F76" s="32"/>
      <c r="G76" s="3">
        <f>G77+G84+G86</f>
        <v>1279578.19</v>
      </c>
      <c r="H76" s="3">
        <f>H77+H84+H86</f>
        <v>1267278.19</v>
      </c>
      <c r="I76" s="3">
        <f>I77+I84+I86</f>
        <v>12300</v>
      </c>
      <c r="J76" s="3">
        <f>J77+J84+J86</f>
        <v>0</v>
      </c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5"/>
      <c r="OV76" s="5"/>
      <c r="OW76" s="5"/>
      <c r="OX76" s="5"/>
      <c r="OY76" s="5"/>
      <c r="OZ76" s="5"/>
      <c r="PA76" s="5"/>
      <c r="PB76" s="5"/>
      <c r="PC76" s="5"/>
      <c r="PD76" s="5"/>
      <c r="PE76" s="5"/>
      <c r="PF76" s="5"/>
      <c r="PG76" s="5"/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5"/>
      <c r="PT76" s="5"/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5"/>
      <c r="QG76" s="5"/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5"/>
      <c r="QT76" s="5"/>
      <c r="QU76" s="5"/>
      <c r="QV76" s="5"/>
      <c r="QW76" s="5"/>
      <c r="QX76" s="5"/>
      <c r="QY76" s="5"/>
      <c r="QZ76" s="5"/>
      <c r="RA76" s="5"/>
      <c r="RB76" s="5"/>
      <c r="RC76" s="5"/>
      <c r="RD76" s="5"/>
      <c r="RE76" s="5"/>
      <c r="RF76" s="5"/>
      <c r="RG76" s="5"/>
      <c r="RH76" s="5"/>
      <c r="RI76" s="5"/>
      <c r="RJ76" s="5"/>
      <c r="RK76" s="5"/>
      <c r="RL76" s="5"/>
      <c r="RM76" s="5"/>
      <c r="RN76" s="5"/>
      <c r="RO76" s="5"/>
      <c r="RP76" s="5"/>
      <c r="RQ76" s="5"/>
      <c r="RR76" s="5"/>
      <c r="RS76" s="5"/>
      <c r="RT76" s="5"/>
      <c r="RU76" s="5"/>
      <c r="RV76" s="5"/>
      <c r="RW76" s="5"/>
      <c r="RX76" s="5"/>
      <c r="RY76" s="5"/>
      <c r="RZ76" s="5"/>
      <c r="SA76" s="5"/>
      <c r="SB76" s="5"/>
      <c r="SC76" s="5"/>
      <c r="SD76" s="5"/>
      <c r="SE76" s="5"/>
      <c r="SF76" s="5"/>
      <c r="SG76" s="5"/>
      <c r="SH76" s="5"/>
      <c r="SI76" s="5"/>
      <c r="SJ76" s="5"/>
      <c r="SK76" s="5"/>
      <c r="SL76" s="5"/>
      <c r="SM76" s="5"/>
      <c r="SN76" s="5"/>
      <c r="SO76" s="5"/>
      <c r="SP76" s="5"/>
      <c r="SQ76" s="5"/>
      <c r="SR76" s="5"/>
      <c r="SS76" s="5"/>
      <c r="ST76" s="5"/>
      <c r="SU76" s="5"/>
      <c r="SV76" s="5"/>
      <c r="SW76" s="5"/>
      <c r="SX76" s="5"/>
      <c r="SY76" s="5"/>
      <c r="SZ76" s="5"/>
      <c r="TA76" s="5"/>
      <c r="TB76" s="5"/>
      <c r="TC76" s="5"/>
      <c r="TD76" s="5"/>
      <c r="TE76" s="5"/>
      <c r="TF76" s="5"/>
      <c r="TG76" s="5"/>
      <c r="TH76" s="5"/>
      <c r="TI76" s="5"/>
      <c r="TJ76" s="5"/>
      <c r="TK76" s="5"/>
      <c r="TL76" s="5"/>
      <c r="TM76" s="5"/>
      <c r="TN76" s="5"/>
      <c r="TO76" s="5"/>
      <c r="TP76" s="5"/>
      <c r="TQ76" s="5"/>
      <c r="TR76" s="5"/>
      <c r="TS76" s="5"/>
      <c r="TT76" s="5"/>
      <c r="TU76" s="5"/>
      <c r="TV76" s="5"/>
      <c r="TW76" s="5"/>
      <c r="TX76" s="5"/>
      <c r="TY76" s="5"/>
      <c r="TZ76" s="5"/>
      <c r="UA76" s="5"/>
      <c r="UB76" s="5"/>
      <c r="UC76" s="5"/>
      <c r="UD76" s="5"/>
      <c r="UE76" s="5"/>
      <c r="UF76" s="5"/>
      <c r="UG76" s="5"/>
      <c r="UH76" s="5"/>
      <c r="UI76" s="5"/>
      <c r="UJ76" s="5"/>
      <c r="UK76" s="5"/>
      <c r="UL76" s="5"/>
      <c r="UM76" s="5"/>
      <c r="UN76" s="5"/>
      <c r="UO76" s="5"/>
      <c r="UP76" s="5"/>
      <c r="UQ76" s="5"/>
      <c r="UR76" s="5"/>
      <c r="US76" s="5"/>
      <c r="UT76" s="5"/>
      <c r="UU76" s="5"/>
      <c r="UV76" s="5"/>
      <c r="UW76" s="5"/>
      <c r="UX76" s="5"/>
      <c r="UY76" s="5"/>
      <c r="UZ76" s="5"/>
      <c r="VA76" s="5"/>
      <c r="VB76" s="5"/>
      <c r="VC76" s="5"/>
      <c r="VD76" s="5"/>
      <c r="VE76" s="5"/>
      <c r="VF76" s="5"/>
      <c r="VG76" s="5"/>
      <c r="VH76" s="5"/>
      <c r="VI76" s="5"/>
      <c r="VJ76" s="5"/>
      <c r="VK76" s="5"/>
      <c r="VL76" s="5"/>
      <c r="VM76" s="5"/>
      <c r="VN76" s="5"/>
      <c r="VO76" s="5"/>
      <c r="VP76" s="5"/>
      <c r="VQ76" s="5"/>
      <c r="VR76" s="5"/>
      <c r="VS76" s="5"/>
      <c r="VT76" s="5"/>
      <c r="VU76" s="5"/>
      <c r="VV76" s="5"/>
      <c r="VW76" s="5"/>
      <c r="VX76" s="5"/>
      <c r="VY76" s="5"/>
      <c r="VZ76" s="5"/>
      <c r="WA76" s="5"/>
      <c r="WB76" s="5"/>
      <c r="WC76" s="5"/>
      <c r="WD76" s="5"/>
      <c r="WE76" s="5"/>
      <c r="WF76" s="5"/>
      <c r="WG76" s="5"/>
      <c r="WH76" s="5"/>
      <c r="WI76" s="5"/>
      <c r="WJ76" s="5"/>
      <c r="WK76" s="5"/>
      <c r="WL76" s="5"/>
      <c r="WM76" s="5"/>
      <c r="WN76" s="5"/>
      <c r="WO76" s="5"/>
      <c r="WP76" s="5"/>
      <c r="WQ76" s="5"/>
      <c r="WR76" s="5"/>
      <c r="WS76" s="5"/>
      <c r="WT76" s="5"/>
      <c r="WU76" s="5"/>
      <c r="WV76" s="5"/>
      <c r="WW76" s="5"/>
      <c r="WX76" s="5"/>
      <c r="WY76" s="5"/>
      <c r="WZ76" s="5"/>
      <c r="XA76" s="5"/>
      <c r="XB76" s="5"/>
      <c r="XC76" s="5"/>
      <c r="XD76" s="5"/>
      <c r="XE76" s="5"/>
      <c r="XF76" s="5"/>
      <c r="XG76" s="5"/>
      <c r="XH76" s="5"/>
      <c r="XI76" s="5"/>
      <c r="XJ76" s="5"/>
      <c r="XK76" s="5"/>
      <c r="XL76" s="5"/>
      <c r="XM76" s="5"/>
      <c r="XN76" s="5"/>
      <c r="XO76" s="5"/>
      <c r="XP76" s="5"/>
      <c r="XQ76" s="5"/>
      <c r="XR76" s="5"/>
      <c r="XS76" s="5"/>
      <c r="XT76" s="5"/>
      <c r="XU76" s="5"/>
      <c r="XV76" s="5"/>
      <c r="XW76" s="5"/>
      <c r="XX76" s="5"/>
      <c r="XY76" s="5"/>
      <c r="XZ76" s="5"/>
      <c r="YA76" s="5"/>
      <c r="YB76" s="5"/>
      <c r="YC76" s="5"/>
      <c r="YD76" s="5"/>
      <c r="YE76" s="5"/>
      <c r="YF76" s="5"/>
      <c r="YG76" s="5"/>
      <c r="YH76" s="5"/>
      <c r="YI76" s="5"/>
      <c r="YJ76" s="5"/>
      <c r="YK76" s="5"/>
      <c r="YL76" s="5"/>
      <c r="YM76" s="5"/>
      <c r="YN76" s="5"/>
      <c r="YO76" s="5"/>
      <c r="YP76" s="5"/>
      <c r="YQ76" s="5"/>
      <c r="YR76" s="5"/>
      <c r="YS76" s="5"/>
      <c r="YT76" s="5"/>
      <c r="YU76" s="5"/>
      <c r="YV76" s="5"/>
      <c r="YW76" s="5"/>
      <c r="YX76" s="5"/>
      <c r="YY76" s="5"/>
      <c r="YZ76" s="5"/>
      <c r="ZA76" s="5"/>
      <c r="ZB76" s="5"/>
      <c r="ZC76" s="5"/>
      <c r="ZD76" s="5"/>
      <c r="ZE76" s="5"/>
      <c r="ZF76" s="5"/>
      <c r="ZG76" s="5"/>
      <c r="ZH76" s="5"/>
      <c r="ZI76" s="5"/>
      <c r="ZJ76" s="5"/>
      <c r="ZK76" s="5"/>
      <c r="ZL76" s="5"/>
      <c r="ZM76" s="5"/>
      <c r="ZN76" s="5"/>
      <c r="ZO76" s="5"/>
      <c r="ZP76" s="5"/>
      <c r="ZQ76" s="5"/>
      <c r="ZR76" s="5"/>
      <c r="ZS76" s="5"/>
      <c r="ZT76" s="5"/>
      <c r="ZU76" s="5"/>
      <c r="ZV76" s="5"/>
      <c r="ZW76" s="5"/>
      <c r="ZX76" s="5"/>
      <c r="ZY76" s="5"/>
      <c r="ZZ76" s="5"/>
      <c r="AAA76" s="5"/>
      <c r="AAB76" s="5"/>
      <c r="AAC76" s="5"/>
      <c r="AAD76" s="5"/>
      <c r="AAE76" s="5"/>
      <c r="AAF76" s="5"/>
      <c r="AAG76" s="5"/>
      <c r="AAH76" s="5"/>
      <c r="AAI76" s="5"/>
      <c r="AAJ76" s="5"/>
      <c r="AAK76" s="5"/>
      <c r="AAL76" s="5"/>
      <c r="AAM76" s="5"/>
      <c r="AAN76" s="5"/>
      <c r="AAO76" s="5"/>
      <c r="AAP76" s="5"/>
      <c r="AAQ76" s="5"/>
      <c r="AAR76" s="5"/>
      <c r="AAS76" s="5"/>
      <c r="AAT76" s="5"/>
      <c r="AAU76" s="5"/>
      <c r="AAV76" s="5"/>
      <c r="AAW76" s="5"/>
      <c r="AAX76" s="5"/>
      <c r="AAY76" s="5"/>
      <c r="AAZ76" s="5"/>
      <c r="ABA76" s="5"/>
      <c r="ABB76" s="5"/>
      <c r="ABC76" s="5"/>
      <c r="ABD76" s="5"/>
      <c r="ABE76" s="5"/>
      <c r="ABF76" s="5"/>
      <c r="ABG76" s="5"/>
      <c r="ABH76" s="5"/>
      <c r="ABI76" s="5"/>
      <c r="ABJ76" s="5"/>
      <c r="ABK76" s="5"/>
      <c r="ABL76" s="5"/>
      <c r="ABM76" s="5"/>
      <c r="ABN76" s="5"/>
      <c r="ABO76" s="5"/>
      <c r="ABP76" s="5"/>
      <c r="ABQ76" s="5"/>
      <c r="ABR76" s="5"/>
      <c r="ABS76" s="5"/>
      <c r="ABT76" s="5"/>
      <c r="ABU76" s="5"/>
      <c r="ABV76" s="5"/>
      <c r="ABW76" s="5"/>
      <c r="ABX76" s="5"/>
      <c r="ABY76" s="5"/>
      <c r="ABZ76" s="5"/>
      <c r="ACA76" s="5"/>
      <c r="ACB76" s="5"/>
      <c r="ACC76" s="5"/>
      <c r="ACD76" s="5"/>
      <c r="ACE76" s="5"/>
      <c r="ACF76" s="5"/>
      <c r="ACG76" s="5"/>
      <c r="ACH76" s="5"/>
      <c r="ACI76" s="5"/>
      <c r="ACJ76" s="5"/>
      <c r="ACK76" s="5"/>
      <c r="ACL76" s="5"/>
      <c r="ACM76" s="5"/>
      <c r="ACN76" s="5"/>
      <c r="ACO76" s="5"/>
      <c r="ACP76" s="5"/>
      <c r="ACQ76" s="5"/>
      <c r="ACR76" s="5"/>
      <c r="ACS76" s="5"/>
      <c r="ACT76" s="5"/>
      <c r="ACU76" s="5"/>
      <c r="ACV76" s="5"/>
      <c r="ACW76" s="5"/>
      <c r="ACX76" s="5"/>
      <c r="ACY76" s="5"/>
      <c r="ACZ76" s="5"/>
      <c r="ADA76" s="5"/>
      <c r="ADB76" s="5"/>
      <c r="ADC76" s="5"/>
      <c r="ADD76" s="5"/>
      <c r="ADE76" s="5"/>
      <c r="ADF76" s="5"/>
      <c r="ADG76" s="5"/>
      <c r="ADH76" s="5"/>
      <c r="ADI76" s="5"/>
      <c r="ADJ76" s="5"/>
      <c r="ADK76" s="5"/>
      <c r="ADL76" s="5"/>
      <c r="ADM76" s="5"/>
      <c r="ADN76" s="5"/>
      <c r="ADO76" s="5"/>
      <c r="ADP76" s="5"/>
      <c r="ADQ76" s="5"/>
      <c r="ADR76" s="5"/>
      <c r="ADS76" s="5"/>
      <c r="ADT76" s="5"/>
      <c r="ADU76" s="5"/>
      <c r="ADV76" s="5"/>
      <c r="ADW76" s="5"/>
      <c r="ADX76" s="5"/>
      <c r="ADY76" s="5"/>
      <c r="ADZ76" s="5"/>
      <c r="AEA76" s="5"/>
      <c r="AEB76" s="5"/>
      <c r="AEC76" s="5"/>
      <c r="AED76" s="5"/>
      <c r="AEE76" s="5"/>
      <c r="AEF76" s="5"/>
      <c r="AEG76" s="5"/>
      <c r="AEH76" s="5"/>
      <c r="AEI76" s="5"/>
      <c r="AEJ76" s="5"/>
      <c r="AEK76" s="5"/>
      <c r="AEL76" s="5"/>
      <c r="AEM76" s="5"/>
      <c r="AEN76" s="5"/>
      <c r="AEO76" s="5"/>
      <c r="AEP76" s="5"/>
      <c r="AEQ76" s="5"/>
      <c r="AER76" s="5"/>
      <c r="AES76" s="5"/>
      <c r="AET76" s="5"/>
      <c r="AEU76" s="5"/>
      <c r="AEV76" s="5"/>
      <c r="AEW76" s="5"/>
      <c r="AEX76" s="5"/>
      <c r="AEY76" s="5"/>
      <c r="AEZ76" s="5"/>
      <c r="AFA76" s="5"/>
      <c r="AFB76" s="5"/>
      <c r="AFC76" s="5"/>
      <c r="AFD76" s="5"/>
      <c r="AFE76" s="5"/>
      <c r="AFF76" s="5"/>
      <c r="AFG76" s="5"/>
      <c r="AFH76" s="5"/>
      <c r="AFI76" s="5"/>
      <c r="AFJ76" s="5"/>
      <c r="AFK76" s="5"/>
      <c r="AFL76" s="5"/>
      <c r="AFM76" s="5"/>
      <c r="AFN76" s="5"/>
      <c r="AFO76" s="5"/>
      <c r="AFP76" s="5"/>
      <c r="AFQ76" s="5"/>
      <c r="AFR76" s="5"/>
      <c r="AFS76" s="5"/>
      <c r="AFT76" s="5"/>
      <c r="AFU76" s="5"/>
      <c r="AFV76" s="5"/>
      <c r="AFW76" s="5"/>
      <c r="AFX76" s="5"/>
      <c r="AFY76" s="5"/>
      <c r="AFZ76" s="5"/>
      <c r="AGA76" s="5"/>
      <c r="AGB76" s="5"/>
      <c r="AGC76" s="5"/>
      <c r="AGD76" s="5"/>
      <c r="AGE76" s="5"/>
      <c r="AGF76" s="5"/>
      <c r="AGG76" s="5"/>
      <c r="AGH76" s="5"/>
      <c r="AGI76" s="5"/>
      <c r="AGJ76" s="5"/>
      <c r="AGK76" s="5"/>
      <c r="AGL76" s="5"/>
      <c r="AGM76" s="5"/>
      <c r="AGN76" s="5"/>
      <c r="AGO76" s="5"/>
      <c r="AGP76" s="5"/>
      <c r="AGQ76" s="5"/>
      <c r="AGR76" s="5"/>
      <c r="AGS76" s="5"/>
      <c r="AGT76" s="5"/>
      <c r="AGU76" s="5"/>
      <c r="AGV76" s="5"/>
      <c r="AGW76" s="5"/>
      <c r="AGX76" s="5"/>
      <c r="AGY76" s="5"/>
      <c r="AGZ76" s="5"/>
      <c r="AHA76" s="5"/>
      <c r="AHB76" s="5"/>
      <c r="AHC76" s="5"/>
      <c r="AHD76" s="5"/>
      <c r="AHE76" s="5"/>
      <c r="AHF76" s="5"/>
      <c r="AHG76" s="5"/>
      <c r="AHH76" s="5"/>
      <c r="AHI76" s="5"/>
      <c r="AHJ76" s="5"/>
      <c r="AHK76" s="5"/>
      <c r="AHL76" s="5"/>
      <c r="AHM76" s="5"/>
      <c r="AHN76" s="5"/>
      <c r="AHO76" s="5"/>
      <c r="AHP76" s="5"/>
      <c r="AHQ76" s="5"/>
      <c r="AHR76" s="5"/>
      <c r="AHS76" s="5"/>
      <c r="AHT76" s="5"/>
      <c r="AHU76" s="5"/>
      <c r="AHV76" s="5"/>
      <c r="AHW76" s="5"/>
      <c r="AHX76" s="5"/>
      <c r="AHY76" s="5"/>
      <c r="AHZ76" s="5"/>
      <c r="AIA76" s="5"/>
      <c r="AIB76" s="5"/>
      <c r="AIC76" s="5"/>
      <c r="AID76" s="5"/>
      <c r="AIE76" s="5"/>
      <c r="AIF76" s="5"/>
      <c r="AIG76" s="5"/>
      <c r="AIH76" s="5"/>
      <c r="AII76" s="5"/>
      <c r="AIJ76" s="5"/>
      <c r="AIK76" s="5"/>
      <c r="AIL76" s="5"/>
      <c r="AIM76" s="5"/>
      <c r="AIN76" s="5"/>
      <c r="AIO76" s="5"/>
      <c r="AIP76" s="5"/>
      <c r="AIQ76" s="5"/>
      <c r="AIR76" s="5"/>
      <c r="AIS76" s="5"/>
      <c r="AIT76" s="5"/>
      <c r="AIU76" s="5"/>
      <c r="AIV76" s="5"/>
      <c r="AIW76" s="5"/>
      <c r="AIX76" s="5"/>
      <c r="AIY76" s="5"/>
      <c r="AIZ76" s="5"/>
      <c r="AJA76" s="5"/>
      <c r="AJB76" s="5"/>
      <c r="AJC76" s="5"/>
      <c r="AJD76" s="5"/>
      <c r="AJE76" s="5"/>
      <c r="AJF76" s="5"/>
      <c r="AJG76" s="5"/>
      <c r="AJH76" s="5"/>
      <c r="AJI76" s="5"/>
      <c r="AJJ76" s="5"/>
      <c r="AJK76" s="5"/>
      <c r="AJL76" s="5"/>
      <c r="AJM76" s="5"/>
      <c r="AJN76" s="5"/>
      <c r="AJO76" s="5"/>
      <c r="AJP76" s="5"/>
      <c r="AJQ76" s="5"/>
      <c r="AJR76" s="5"/>
      <c r="AJS76" s="5"/>
      <c r="AJT76" s="5"/>
      <c r="AJU76" s="5"/>
      <c r="AJV76" s="5"/>
      <c r="AJW76" s="5"/>
      <c r="AJX76" s="5"/>
      <c r="AJY76" s="5"/>
      <c r="AJZ76" s="5"/>
      <c r="AKA76" s="5"/>
      <c r="AKB76" s="5"/>
      <c r="AKC76" s="5"/>
      <c r="AKD76" s="5"/>
      <c r="AKE76" s="5"/>
      <c r="AKF76" s="5"/>
      <c r="AKG76" s="5"/>
      <c r="AKH76" s="5"/>
      <c r="AKI76" s="5"/>
      <c r="AKJ76" s="5"/>
      <c r="AKK76" s="5"/>
      <c r="AKL76" s="5"/>
      <c r="AKM76" s="5"/>
      <c r="AKN76" s="5"/>
      <c r="AKO76" s="5"/>
      <c r="AKP76" s="5"/>
      <c r="AKQ76" s="5"/>
      <c r="AKR76" s="5"/>
      <c r="AKS76" s="5"/>
      <c r="AKT76" s="5"/>
      <c r="AKU76" s="5"/>
      <c r="AKV76" s="5"/>
      <c r="AKW76" s="5"/>
      <c r="AKX76" s="5"/>
      <c r="AKY76" s="5"/>
      <c r="AKZ76" s="5"/>
      <c r="ALA76" s="5"/>
      <c r="ALB76" s="5"/>
      <c r="ALC76" s="5"/>
      <c r="ALD76" s="5"/>
      <c r="ALE76" s="5"/>
      <c r="ALF76" s="5"/>
      <c r="ALG76" s="5"/>
      <c r="ALH76" s="5"/>
      <c r="ALI76" s="5"/>
      <c r="ALJ76" s="5"/>
      <c r="ALK76" s="5"/>
      <c r="ALL76" s="5"/>
      <c r="ALM76" s="5"/>
      <c r="ALN76" s="5"/>
      <c r="ALO76" s="5"/>
      <c r="ALP76" s="5"/>
      <c r="ALQ76" s="5"/>
      <c r="ALR76" s="5"/>
      <c r="ALS76" s="5"/>
      <c r="ALT76" s="5"/>
      <c r="ALU76" s="5"/>
      <c r="ALV76" s="5"/>
      <c r="ALW76" s="5"/>
      <c r="ALX76" s="5"/>
      <c r="ALY76" s="5"/>
      <c r="ALZ76" s="5"/>
      <c r="AMA76" s="5"/>
      <c r="AMB76" s="5"/>
      <c r="AMC76" s="5"/>
      <c r="AMD76" s="5"/>
      <c r="AME76" s="5"/>
      <c r="AMF76" s="5"/>
      <c r="AMG76" s="5"/>
      <c r="AMH76" s="5"/>
      <c r="AMI76" s="5"/>
      <c r="AMJ76" s="5"/>
      <c r="AMK76" s="5"/>
    </row>
    <row r="77" spans="1:1025" s="17" customFormat="1" ht="29.25" customHeight="1" x14ac:dyDescent="0.25">
      <c r="A77" s="11"/>
      <c r="B77" s="11">
        <v>6000</v>
      </c>
      <c r="C77" s="11"/>
      <c r="D77" s="18" t="s">
        <v>130</v>
      </c>
      <c r="E77" s="20"/>
      <c r="F77" s="34"/>
      <c r="G77" s="3">
        <f>G81</f>
        <v>1252670.19</v>
      </c>
      <c r="H77" s="3">
        <f>H81</f>
        <v>1252670.19</v>
      </c>
      <c r="I77" s="3">
        <f t="shared" ref="I77:J77" si="18">I81</f>
        <v>0</v>
      </c>
      <c r="J77" s="3">
        <f t="shared" si="18"/>
        <v>0</v>
      </c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5"/>
      <c r="OV77" s="5"/>
      <c r="OW77" s="5"/>
      <c r="OX77" s="5"/>
      <c r="OY77" s="5"/>
      <c r="OZ77" s="5"/>
      <c r="PA77" s="5"/>
      <c r="PB77" s="5"/>
      <c r="PC77" s="5"/>
      <c r="PD77" s="5"/>
      <c r="PE77" s="5"/>
      <c r="PF77" s="5"/>
      <c r="PG77" s="5"/>
      <c r="PH77" s="5"/>
      <c r="PI77" s="5"/>
      <c r="PJ77" s="5"/>
      <c r="PK77" s="5"/>
      <c r="PL77" s="5"/>
      <c r="PM77" s="5"/>
      <c r="PN77" s="5"/>
      <c r="PO77" s="5"/>
      <c r="PP77" s="5"/>
      <c r="PQ77" s="5"/>
      <c r="PR77" s="5"/>
      <c r="PS77" s="5"/>
      <c r="PT77" s="5"/>
      <c r="PU77" s="5"/>
      <c r="PV77" s="5"/>
      <c r="PW77" s="5"/>
      <c r="PX77" s="5"/>
      <c r="PY77" s="5"/>
      <c r="PZ77" s="5"/>
      <c r="QA77" s="5"/>
      <c r="QB77" s="5"/>
      <c r="QC77" s="5"/>
      <c r="QD77" s="5"/>
      <c r="QE77" s="5"/>
      <c r="QF77" s="5"/>
      <c r="QG77" s="5"/>
      <c r="QH77" s="5"/>
      <c r="QI77" s="5"/>
      <c r="QJ77" s="5"/>
      <c r="QK77" s="5"/>
      <c r="QL77" s="5"/>
      <c r="QM77" s="5"/>
      <c r="QN77" s="5"/>
      <c r="QO77" s="5"/>
      <c r="QP77" s="5"/>
      <c r="QQ77" s="5"/>
      <c r="QR77" s="5"/>
      <c r="QS77" s="5"/>
      <c r="QT77" s="5"/>
      <c r="QU77" s="5"/>
      <c r="QV77" s="5"/>
      <c r="QW77" s="5"/>
      <c r="QX77" s="5"/>
      <c r="QY77" s="5"/>
      <c r="QZ77" s="5"/>
      <c r="RA77" s="5"/>
      <c r="RB77" s="5"/>
      <c r="RC77" s="5"/>
      <c r="RD77" s="5"/>
      <c r="RE77" s="5"/>
      <c r="RF77" s="5"/>
      <c r="RG77" s="5"/>
      <c r="RH77" s="5"/>
      <c r="RI77" s="5"/>
      <c r="RJ77" s="5"/>
      <c r="RK77" s="5"/>
      <c r="RL77" s="5"/>
      <c r="RM77" s="5"/>
      <c r="RN77" s="5"/>
      <c r="RO77" s="5"/>
      <c r="RP77" s="5"/>
      <c r="RQ77" s="5"/>
      <c r="RR77" s="5"/>
      <c r="RS77" s="5"/>
      <c r="RT77" s="5"/>
      <c r="RU77" s="5"/>
      <c r="RV77" s="5"/>
      <c r="RW77" s="5"/>
      <c r="RX77" s="5"/>
      <c r="RY77" s="5"/>
      <c r="RZ77" s="5"/>
      <c r="SA77" s="5"/>
      <c r="SB77" s="5"/>
      <c r="SC77" s="5"/>
      <c r="SD77" s="5"/>
      <c r="SE77" s="5"/>
      <c r="SF77" s="5"/>
      <c r="SG77" s="5"/>
      <c r="SH77" s="5"/>
      <c r="SI77" s="5"/>
      <c r="SJ77" s="5"/>
      <c r="SK77" s="5"/>
      <c r="SL77" s="5"/>
      <c r="SM77" s="5"/>
      <c r="SN77" s="5"/>
      <c r="SO77" s="5"/>
      <c r="SP77" s="5"/>
      <c r="SQ77" s="5"/>
      <c r="SR77" s="5"/>
      <c r="SS77" s="5"/>
      <c r="ST77" s="5"/>
      <c r="SU77" s="5"/>
      <c r="SV77" s="5"/>
      <c r="SW77" s="5"/>
      <c r="SX77" s="5"/>
      <c r="SY77" s="5"/>
      <c r="SZ77" s="5"/>
      <c r="TA77" s="5"/>
      <c r="TB77" s="5"/>
      <c r="TC77" s="5"/>
      <c r="TD77" s="5"/>
      <c r="TE77" s="5"/>
      <c r="TF77" s="5"/>
      <c r="TG77" s="5"/>
      <c r="TH77" s="5"/>
      <c r="TI77" s="5"/>
      <c r="TJ77" s="5"/>
      <c r="TK77" s="5"/>
      <c r="TL77" s="5"/>
      <c r="TM77" s="5"/>
      <c r="TN77" s="5"/>
      <c r="TO77" s="5"/>
      <c r="TP77" s="5"/>
      <c r="TQ77" s="5"/>
      <c r="TR77" s="5"/>
      <c r="TS77" s="5"/>
      <c r="TT77" s="5"/>
      <c r="TU77" s="5"/>
      <c r="TV77" s="5"/>
      <c r="TW77" s="5"/>
      <c r="TX77" s="5"/>
      <c r="TY77" s="5"/>
      <c r="TZ77" s="5"/>
      <c r="UA77" s="5"/>
      <c r="UB77" s="5"/>
      <c r="UC77" s="5"/>
      <c r="UD77" s="5"/>
      <c r="UE77" s="5"/>
      <c r="UF77" s="5"/>
      <c r="UG77" s="5"/>
      <c r="UH77" s="5"/>
      <c r="UI77" s="5"/>
      <c r="UJ77" s="5"/>
      <c r="UK77" s="5"/>
      <c r="UL77" s="5"/>
      <c r="UM77" s="5"/>
      <c r="UN77" s="5"/>
      <c r="UO77" s="5"/>
      <c r="UP77" s="5"/>
      <c r="UQ77" s="5"/>
      <c r="UR77" s="5"/>
      <c r="US77" s="5"/>
      <c r="UT77" s="5"/>
      <c r="UU77" s="5"/>
      <c r="UV77" s="5"/>
      <c r="UW77" s="5"/>
      <c r="UX77" s="5"/>
      <c r="UY77" s="5"/>
      <c r="UZ77" s="5"/>
      <c r="VA77" s="5"/>
      <c r="VB77" s="5"/>
      <c r="VC77" s="5"/>
      <c r="VD77" s="5"/>
      <c r="VE77" s="5"/>
      <c r="VF77" s="5"/>
      <c r="VG77" s="5"/>
      <c r="VH77" s="5"/>
      <c r="VI77" s="5"/>
      <c r="VJ77" s="5"/>
      <c r="VK77" s="5"/>
      <c r="VL77" s="5"/>
      <c r="VM77" s="5"/>
      <c r="VN77" s="5"/>
      <c r="VO77" s="5"/>
      <c r="VP77" s="5"/>
      <c r="VQ77" s="5"/>
      <c r="VR77" s="5"/>
      <c r="VS77" s="5"/>
      <c r="VT77" s="5"/>
      <c r="VU77" s="5"/>
      <c r="VV77" s="5"/>
      <c r="VW77" s="5"/>
      <c r="VX77" s="5"/>
      <c r="VY77" s="5"/>
      <c r="VZ77" s="5"/>
      <c r="WA77" s="5"/>
      <c r="WB77" s="5"/>
      <c r="WC77" s="5"/>
      <c r="WD77" s="5"/>
      <c r="WE77" s="5"/>
      <c r="WF77" s="5"/>
      <c r="WG77" s="5"/>
      <c r="WH77" s="5"/>
      <c r="WI77" s="5"/>
      <c r="WJ77" s="5"/>
      <c r="WK77" s="5"/>
      <c r="WL77" s="5"/>
      <c r="WM77" s="5"/>
      <c r="WN77" s="5"/>
      <c r="WO77" s="5"/>
      <c r="WP77" s="5"/>
      <c r="WQ77" s="5"/>
      <c r="WR77" s="5"/>
      <c r="WS77" s="5"/>
      <c r="WT77" s="5"/>
      <c r="WU77" s="5"/>
      <c r="WV77" s="5"/>
      <c r="WW77" s="5"/>
      <c r="WX77" s="5"/>
      <c r="WY77" s="5"/>
      <c r="WZ77" s="5"/>
      <c r="XA77" s="5"/>
      <c r="XB77" s="5"/>
      <c r="XC77" s="5"/>
      <c r="XD77" s="5"/>
      <c r="XE77" s="5"/>
      <c r="XF77" s="5"/>
      <c r="XG77" s="5"/>
      <c r="XH77" s="5"/>
      <c r="XI77" s="5"/>
      <c r="XJ77" s="5"/>
      <c r="XK77" s="5"/>
      <c r="XL77" s="5"/>
      <c r="XM77" s="5"/>
      <c r="XN77" s="5"/>
      <c r="XO77" s="5"/>
      <c r="XP77" s="5"/>
      <c r="XQ77" s="5"/>
      <c r="XR77" s="5"/>
      <c r="XS77" s="5"/>
      <c r="XT77" s="5"/>
      <c r="XU77" s="5"/>
      <c r="XV77" s="5"/>
      <c r="XW77" s="5"/>
      <c r="XX77" s="5"/>
      <c r="XY77" s="5"/>
      <c r="XZ77" s="5"/>
      <c r="YA77" s="5"/>
      <c r="YB77" s="5"/>
      <c r="YC77" s="5"/>
      <c r="YD77" s="5"/>
      <c r="YE77" s="5"/>
      <c r="YF77" s="5"/>
      <c r="YG77" s="5"/>
      <c r="YH77" s="5"/>
      <c r="YI77" s="5"/>
      <c r="YJ77" s="5"/>
      <c r="YK77" s="5"/>
      <c r="YL77" s="5"/>
      <c r="YM77" s="5"/>
      <c r="YN77" s="5"/>
      <c r="YO77" s="5"/>
      <c r="YP77" s="5"/>
      <c r="YQ77" s="5"/>
      <c r="YR77" s="5"/>
      <c r="YS77" s="5"/>
      <c r="YT77" s="5"/>
      <c r="YU77" s="5"/>
      <c r="YV77" s="5"/>
      <c r="YW77" s="5"/>
      <c r="YX77" s="5"/>
      <c r="YY77" s="5"/>
      <c r="YZ77" s="5"/>
      <c r="ZA77" s="5"/>
      <c r="ZB77" s="5"/>
      <c r="ZC77" s="5"/>
      <c r="ZD77" s="5"/>
      <c r="ZE77" s="5"/>
      <c r="ZF77" s="5"/>
      <c r="ZG77" s="5"/>
      <c r="ZH77" s="5"/>
      <c r="ZI77" s="5"/>
      <c r="ZJ77" s="5"/>
      <c r="ZK77" s="5"/>
      <c r="ZL77" s="5"/>
      <c r="ZM77" s="5"/>
      <c r="ZN77" s="5"/>
      <c r="ZO77" s="5"/>
      <c r="ZP77" s="5"/>
      <c r="ZQ77" s="5"/>
      <c r="ZR77" s="5"/>
      <c r="ZS77" s="5"/>
      <c r="ZT77" s="5"/>
      <c r="ZU77" s="5"/>
      <c r="ZV77" s="5"/>
      <c r="ZW77" s="5"/>
      <c r="ZX77" s="5"/>
      <c r="ZY77" s="5"/>
      <c r="ZZ77" s="5"/>
      <c r="AAA77" s="5"/>
      <c r="AAB77" s="5"/>
      <c r="AAC77" s="5"/>
      <c r="AAD77" s="5"/>
      <c r="AAE77" s="5"/>
      <c r="AAF77" s="5"/>
      <c r="AAG77" s="5"/>
      <c r="AAH77" s="5"/>
      <c r="AAI77" s="5"/>
      <c r="AAJ77" s="5"/>
      <c r="AAK77" s="5"/>
      <c r="AAL77" s="5"/>
      <c r="AAM77" s="5"/>
      <c r="AAN77" s="5"/>
      <c r="AAO77" s="5"/>
      <c r="AAP77" s="5"/>
      <c r="AAQ77" s="5"/>
      <c r="AAR77" s="5"/>
      <c r="AAS77" s="5"/>
      <c r="AAT77" s="5"/>
      <c r="AAU77" s="5"/>
      <c r="AAV77" s="5"/>
      <c r="AAW77" s="5"/>
      <c r="AAX77" s="5"/>
      <c r="AAY77" s="5"/>
      <c r="AAZ77" s="5"/>
      <c r="ABA77" s="5"/>
      <c r="ABB77" s="5"/>
      <c r="ABC77" s="5"/>
      <c r="ABD77" s="5"/>
      <c r="ABE77" s="5"/>
      <c r="ABF77" s="5"/>
      <c r="ABG77" s="5"/>
      <c r="ABH77" s="5"/>
      <c r="ABI77" s="5"/>
      <c r="ABJ77" s="5"/>
      <c r="ABK77" s="5"/>
      <c r="ABL77" s="5"/>
      <c r="ABM77" s="5"/>
      <c r="ABN77" s="5"/>
      <c r="ABO77" s="5"/>
      <c r="ABP77" s="5"/>
      <c r="ABQ77" s="5"/>
      <c r="ABR77" s="5"/>
      <c r="ABS77" s="5"/>
      <c r="ABT77" s="5"/>
      <c r="ABU77" s="5"/>
      <c r="ABV77" s="5"/>
      <c r="ABW77" s="5"/>
      <c r="ABX77" s="5"/>
      <c r="ABY77" s="5"/>
      <c r="ABZ77" s="5"/>
      <c r="ACA77" s="5"/>
      <c r="ACB77" s="5"/>
      <c r="ACC77" s="5"/>
      <c r="ACD77" s="5"/>
      <c r="ACE77" s="5"/>
      <c r="ACF77" s="5"/>
      <c r="ACG77" s="5"/>
      <c r="ACH77" s="5"/>
      <c r="ACI77" s="5"/>
      <c r="ACJ77" s="5"/>
      <c r="ACK77" s="5"/>
      <c r="ACL77" s="5"/>
      <c r="ACM77" s="5"/>
      <c r="ACN77" s="5"/>
      <c r="ACO77" s="5"/>
      <c r="ACP77" s="5"/>
      <c r="ACQ77" s="5"/>
      <c r="ACR77" s="5"/>
      <c r="ACS77" s="5"/>
      <c r="ACT77" s="5"/>
      <c r="ACU77" s="5"/>
      <c r="ACV77" s="5"/>
      <c r="ACW77" s="5"/>
      <c r="ACX77" s="5"/>
      <c r="ACY77" s="5"/>
      <c r="ACZ77" s="5"/>
      <c r="ADA77" s="5"/>
      <c r="ADB77" s="5"/>
      <c r="ADC77" s="5"/>
      <c r="ADD77" s="5"/>
      <c r="ADE77" s="5"/>
      <c r="ADF77" s="5"/>
      <c r="ADG77" s="5"/>
      <c r="ADH77" s="5"/>
      <c r="ADI77" s="5"/>
      <c r="ADJ77" s="5"/>
      <c r="ADK77" s="5"/>
      <c r="ADL77" s="5"/>
      <c r="ADM77" s="5"/>
      <c r="ADN77" s="5"/>
      <c r="ADO77" s="5"/>
      <c r="ADP77" s="5"/>
      <c r="ADQ77" s="5"/>
      <c r="ADR77" s="5"/>
      <c r="ADS77" s="5"/>
      <c r="ADT77" s="5"/>
      <c r="ADU77" s="5"/>
      <c r="ADV77" s="5"/>
      <c r="ADW77" s="5"/>
      <c r="ADX77" s="5"/>
      <c r="ADY77" s="5"/>
      <c r="ADZ77" s="5"/>
      <c r="AEA77" s="5"/>
      <c r="AEB77" s="5"/>
      <c r="AEC77" s="5"/>
      <c r="AED77" s="5"/>
      <c r="AEE77" s="5"/>
      <c r="AEF77" s="5"/>
      <c r="AEG77" s="5"/>
      <c r="AEH77" s="5"/>
      <c r="AEI77" s="5"/>
      <c r="AEJ77" s="5"/>
      <c r="AEK77" s="5"/>
      <c r="AEL77" s="5"/>
      <c r="AEM77" s="5"/>
      <c r="AEN77" s="5"/>
      <c r="AEO77" s="5"/>
      <c r="AEP77" s="5"/>
      <c r="AEQ77" s="5"/>
      <c r="AER77" s="5"/>
      <c r="AES77" s="5"/>
      <c r="AET77" s="5"/>
      <c r="AEU77" s="5"/>
      <c r="AEV77" s="5"/>
      <c r="AEW77" s="5"/>
      <c r="AEX77" s="5"/>
      <c r="AEY77" s="5"/>
      <c r="AEZ77" s="5"/>
      <c r="AFA77" s="5"/>
      <c r="AFB77" s="5"/>
      <c r="AFC77" s="5"/>
      <c r="AFD77" s="5"/>
      <c r="AFE77" s="5"/>
      <c r="AFF77" s="5"/>
      <c r="AFG77" s="5"/>
      <c r="AFH77" s="5"/>
      <c r="AFI77" s="5"/>
      <c r="AFJ77" s="5"/>
      <c r="AFK77" s="5"/>
      <c r="AFL77" s="5"/>
      <c r="AFM77" s="5"/>
      <c r="AFN77" s="5"/>
      <c r="AFO77" s="5"/>
      <c r="AFP77" s="5"/>
      <c r="AFQ77" s="5"/>
      <c r="AFR77" s="5"/>
      <c r="AFS77" s="5"/>
      <c r="AFT77" s="5"/>
      <c r="AFU77" s="5"/>
      <c r="AFV77" s="5"/>
      <c r="AFW77" s="5"/>
      <c r="AFX77" s="5"/>
      <c r="AFY77" s="5"/>
      <c r="AFZ77" s="5"/>
      <c r="AGA77" s="5"/>
      <c r="AGB77" s="5"/>
      <c r="AGC77" s="5"/>
      <c r="AGD77" s="5"/>
      <c r="AGE77" s="5"/>
      <c r="AGF77" s="5"/>
      <c r="AGG77" s="5"/>
      <c r="AGH77" s="5"/>
      <c r="AGI77" s="5"/>
      <c r="AGJ77" s="5"/>
      <c r="AGK77" s="5"/>
      <c r="AGL77" s="5"/>
      <c r="AGM77" s="5"/>
      <c r="AGN77" s="5"/>
      <c r="AGO77" s="5"/>
      <c r="AGP77" s="5"/>
      <c r="AGQ77" s="5"/>
      <c r="AGR77" s="5"/>
      <c r="AGS77" s="5"/>
      <c r="AGT77" s="5"/>
      <c r="AGU77" s="5"/>
      <c r="AGV77" s="5"/>
      <c r="AGW77" s="5"/>
      <c r="AGX77" s="5"/>
      <c r="AGY77" s="5"/>
      <c r="AGZ77" s="5"/>
      <c r="AHA77" s="5"/>
      <c r="AHB77" s="5"/>
      <c r="AHC77" s="5"/>
      <c r="AHD77" s="5"/>
      <c r="AHE77" s="5"/>
      <c r="AHF77" s="5"/>
      <c r="AHG77" s="5"/>
      <c r="AHH77" s="5"/>
      <c r="AHI77" s="5"/>
      <c r="AHJ77" s="5"/>
      <c r="AHK77" s="5"/>
      <c r="AHL77" s="5"/>
      <c r="AHM77" s="5"/>
      <c r="AHN77" s="5"/>
      <c r="AHO77" s="5"/>
      <c r="AHP77" s="5"/>
      <c r="AHQ77" s="5"/>
      <c r="AHR77" s="5"/>
      <c r="AHS77" s="5"/>
      <c r="AHT77" s="5"/>
      <c r="AHU77" s="5"/>
      <c r="AHV77" s="5"/>
      <c r="AHW77" s="5"/>
      <c r="AHX77" s="5"/>
      <c r="AHY77" s="5"/>
      <c r="AHZ77" s="5"/>
      <c r="AIA77" s="5"/>
      <c r="AIB77" s="5"/>
      <c r="AIC77" s="5"/>
      <c r="AID77" s="5"/>
      <c r="AIE77" s="5"/>
      <c r="AIF77" s="5"/>
      <c r="AIG77" s="5"/>
      <c r="AIH77" s="5"/>
      <c r="AII77" s="5"/>
      <c r="AIJ77" s="5"/>
      <c r="AIK77" s="5"/>
      <c r="AIL77" s="5"/>
      <c r="AIM77" s="5"/>
      <c r="AIN77" s="5"/>
      <c r="AIO77" s="5"/>
      <c r="AIP77" s="5"/>
      <c r="AIQ77" s="5"/>
      <c r="AIR77" s="5"/>
      <c r="AIS77" s="5"/>
      <c r="AIT77" s="5"/>
      <c r="AIU77" s="5"/>
      <c r="AIV77" s="5"/>
      <c r="AIW77" s="5"/>
      <c r="AIX77" s="5"/>
      <c r="AIY77" s="5"/>
      <c r="AIZ77" s="5"/>
      <c r="AJA77" s="5"/>
      <c r="AJB77" s="5"/>
      <c r="AJC77" s="5"/>
      <c r="AJD77" s="5"/>
      <c r="AJE77" s="5"/>
      <c r="AJF77" s="5"/>
      <c r="AJG77" s="5"/>
      <c r="AJH77" s="5"/>
      <c r="AJI77" s="5"/>
      <c r="AJJ77" s="5"/>
      <c r="AJK77" s="5"/>
      <c r="AJL77" s="5"/>
      <c r="AJM77" s="5"/>
      <c r="AJN77" s="5"/>
      <c r="AJO77" s="5"/>
      <c r="AJP77" s="5"/>
      <c r="AJQ77" s="5"/>
      <c r="AJR77" s="5"/>
      <c r="AJS77" s="5"/>
      <c r="AJT77" s="5"/>
      <c r="AJU77" s="5"/>
      <c r="AJV77" s="5"/>
      <c r="AJW77" s="5"/>
      <c r="AJX77" s="5"/>
      <c r="AJY77" s="5"/>
      <c r="AJZ77" s="5"/>
      <c r="AKA77" s="5"/>
      <c r="AKB77" s="5"/>
      <c r="AKC77" s="5"/>
      <c r="AKD77" s="5"/>
      <c r="AKE77" s="5"/>
      <c r="AKF77" s="5"/>
      <c r="AKG77" s="5"/>
      <c r="AKH77" s="5"/>
      <c r="AKI77" s="5"/>
      <c r="AKJ77" s="5"/>
      <c r="AKK77" s="5"/>
      <c r="AKL77" s="5"/>
      <c r="AKM77" s="5"/>
      <c r="AKN77" s="5"/>
      <c r="AKO77" s="5"/>
      <c r="AKP77" s="5"/>
      <c r="AKQ77" s="5"/>
      <c r="AKR77" s="5"/>
      <c r="AKS77" s="5"/>
      <c r="AKT77" s="5"/>
      <c r="AKU77" s="5"/>
      <c r="AKV77" s="5"/>
      <c r="AKW77" s="5"/>
      <c r="AKX77" s="5"/>
      <c r="AKY77" s="5"/>
      <c r="AKZ77" s="5"/>
      <c r="ALA77" s="5"/>
      <c r="ALB77" s="5"/>
      <c r="ALC77" s="5"/>
      <c r="ALD77" s="5"/>
      <c r="ALE77" s="5"/>
      <c r="ALF77" s="5"/>
      <c r="ALG77" s="5"/>
      <c r="ALH77" s="5"/>
      <c r="ALI77" s="5"/>
      <c r="ALJ77" s="5"/>
      <c r="ALK77" s="5"/>
      <c r="ALL77" s="5"/>
      <c r="ALM77" s="5"/>
      <c r="ALN77" s="5"/>
      <c r="ALO77" s="5"/>
      <c r="ALP77" s="5"/>
      <c r="ALQ77" s="5"/>
      <c r="ALR77" s="5"/>
      <c r="ALS77" s="5"/>
      <c r="ALT77" s="5"/>
      <c r="ALU77" s="5"/>
      <c r="ALV77" s="5"/>
      <c r="ALW77" s="5"/>
      <c r="ALX77" s="5"/>
      <c r="ALY77" s="5"/>
      <c r="ALZ77" s="5"/>
      <c r="AMA77" s="5"/>
      <c r="AMB77" s="5"/>
      <c r="AMC77" s="5"/>
      <c r="AMD77" s="5"/>
      <c r="AME77" s="5"/>
      <c r="AMF77" s="5"/>
      <c r="AMG77" s="5"/>
      <c r="AMH77" s="5"/>
      <c r="AMI77" s="5"/>
      <c r="AMJ77" s="5"/>
      <c r="AMK77" s="5"/>
    </row>
    <row r="78" spans="1:1025" ht="27.75" customHeight="1" x14ac:dyDescent="0.25">
      <c r="A78" s="128" t="s">
        <v>78</v>
      </c>
      <c r="B78" s="128" t="s">
        <v>11</v>
      </c>
      <c r="C78" s="128" t="s">
        <v>12</v>
      </c>
      <c r="D78" s="128" t="s">
        <v>80</v>
      </c>
      <c r="E78" s="130" t="s">
        <v>81</v>
      </c>
      <c r="F78" s="136" t="s">
        <v>82</v>
      </c>
      <c r="G78" s="128" t="s">
        <v>1</v>
      </c>
      <c r="H78" s="128" t="s">
        <v>10</v>
      </c>
      <c r="I78" s="128" t="s">
        <v>2</v>
      </c>
      <c r="J78" s="128"/>
      <c r="K78" s="23"/>
    </row>
    <row r="79" spans="1:1025" ht="128.25" customHeight="1" x14ac:dyDescent="0.25">
      <c r="A79" s="128"/>
      <c r="B79" s="128"/>
      <c r="C79" s="128"/>
      <c r="D79" s="128"/>
      <c r="E79" s="130"/>
      <c r="F79" s="136"/>
      <c r="G79" s="128"/>
      <c r="H79" s="128"/>
      <c r="I79" s="63" t="s">
        <v>3</v>
      </c>
      <c r="J79" s="13" t="s">
        <v>13</v>
      </c>
      <c r="K79" s="23"/>
    </row>
    <row r="80" spans="1:1025" x14ac:dyDescent="0.25">
      <c r="A80" s="13" t="s">
        <v>4</v>
      </c>
      <c r="B80" s="13" t="s">
        <v>5</v>
      </c>
      <c r="C80" s="13" t="s">
        <v>6</v>
      </c>
      <c r="D80" s="13" t="s">
        <v>7</v>
      </c>
      <c r="E80" s="64" t="s">
        <v>8</v>
      </c>
      <c r="F80" s="31" t="s">
        <v>9</v>
      </c>
      <c r="G80" s="13" t="s">
        <v>83</v>
      </c>
      <c r="H80" s="13" t="s">
        <v>84</v>
      </c>
      <c r="I80" s="63" t="s">
        <v>85</v>
      </c>
      <c r="J80" s="65" t="s">
        <v>86</v>
      </c>
      <c r="K80" s="23"/>
    </row>
    <row r="81" spans="1:1025" s="17" customFormat="1" ht="25.5" customHeight="1" x14ac:dyDescent="0.25">
      <c r="A81" s="13">
        <v>1616020</v>
      </c>
      <c r="B81" s="13" t="s">
        <v>52</v>
      </c>
      <c r="C81" s="13" t="s">
        <v>53</v>
      </c>
      <c r="D81" s="9" t="s">
        <v>54</v>
      </c>
      <c r="E81" s="19"/>
      <c r="F81" s="32"/>
      <c r="G81" s="3">
        <f>H81+I81</f>
        <v>1252670.19</v>
      </c>
      <c r="H81" s="21">
        <f>SUM(H82:H83)</f>
        <v>1252670.19</v>
      </c>
      <c r="I81" s="21">
        <f>I82+I83</f>
        <v>0</v>
      </c>
      <c r="J81" s="21">
        <f>J82+J83</f>
        <v>0</v>
      </c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V81" s="5"/>
      <c r="OW81" s="5"/>
      <c r="OX81" s="5"/>
      <c r="OY81" s="5"/>
      <c r="OZ81" s="5"/>
      <c r="PA81" s="5"/>
      <c r="PB81" s="5"/>
      <c r="PC81" s="5"/>
      <c r="PD81" s="5"/>
      <c r="PE81" s="5"/>
      <c r="PF81" s="5"/>
      <c r="PG81" s="5"/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5"/>
      <c r="PT81" s="5"/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5"/>
      <c r="QG81" s="5"/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5"/>
      <c r="QT81" s="5"/>
      <c r="QU81" s="5"/>
      <c r="QV81" s="5"/>
      <c r="QW81" s="5"/>
      <c r="QX81" s="5"/>
      <c r="QY81" s="5"/>
      <c r="QZ81" s="5"/>
      <c r="RA81" s="5"/>
      <c r="RB81" s="5"/>
      <c r="RC81" s="5"/>
      <c r="RD81" s="5"/>
      <c r="RE81" s="5"/>
      <c r="RF81" s="5"/>
      <c r="RG81" s="5"/>
      <c r="RH81" s="5"/>
      <c r="RI81" s="5"/>
      <c r="RJ81" s="5"/>
      <c r="RK81" s="5"/>
      <c r="RL81" s="5"/>
      <c r="RM81" s="5"/>
      <c r="RN81" s="5"/>
      <c r="RO81" s="5"/>
      <c r="RP81" s="5"/>
      <c r="RQ81" s="5"/>
      <c r="RR81" s="5"/>
      <c r="RS81" s="5"/>
      <c r="RT81" s="5"/>
      <c r="RU81" s="5"/>
      <c r="RV81" s="5"/>
      <c r="RW81" s="5"/>
      <c r="RX81" s="5"/>
      <c r="RY81" s="5"/>
      <c r="RZ81" s="5"/>
      <c r="SA81" s="5"/>
      <c r="SB81" s="5"/>
      <c r="SC81" s="5"/>
      <c r="SD81" s="5"/>
      <c r="SE81" s="5"/>
      <c r="SF81" s="5"/>
      <c r="SG81" s="5"/>
      <c r="SH81" s="5"/>
      <c r="SI81" s="5"/>
      <c r="SJ81" s="5"/>
      <c r="SK81" s="5"/>
      <c r="SL81" s="5"/>
      <c r="SM81" s="5"/>
      <c r="SN81" s="5"/>
      <c r="SO81" s="5"/>
      <c r="SP81" s="5"/>
      <c r="SQ81" s="5"/>
      <c r="SR81" s="5"/>
      <c r="SS81" s="5"/>
      <c r="ST81" s="5"/>
      <c r="SU81" s="5"/>
      <c r="SV81" s="5"/>
      <c r="SW81" s="5"/>
      <c r="SX81" s="5"/>
      <c r="SY81" s="5"/>
      <c r="SZ81" s="5"/>
      <c r="TA81" s="5"/>
      <c r="TB81" s="5"/>
      <c r="TC81" s="5"/>
      <c r="TD81" s="5"/>
      <c r="TE81" s="5"/>
      <c r="TF81" s="5"/>
      <c r="TG81" s="5"/>
      <c r="TH81" s="5"/>
      <c r="TI81" s="5"/>
      <c r="TJ81" s="5"/>
      <c r="TK81" s="5"/>
      <c r="TL81" s="5"/>
      <c r="TM81" s="5"/>
      <c r="TN81" s="5"/>
      <c r="TO81" s="5"/>
      <c r="TP81" s="5"/>
      <c r="TQ81" s="5"/>
      <c r="TR81" s="5"/>
      <c r="TS81" s="5"/>
      <c r="TT81" s="5"/>
      <c r="TU81" s="5"/>
      <c r="TV81" s="5"/>
      <c r="TW81" s="5"/>
      <c r="TX81" s="5"/>
      <c r="TY81" s="5"/>
      <c r="TZ81" s="5"/>
      <c r="UA81" s="5"/>
      <c r="UB81" s="5"/>
      <c r="UC81" s="5"/>
      <c r="UD81" s="5"/>
      <c r="UE81" s="5"/>
      <c r="UF81" s="5"/>
      <c r="UG81" s="5"/>
      <c r="UH81" s="5"/>
      <c r="UI81" s="5"/>
      <c r="UJ81" s="5"/>
      <c r="UK81" s="5"/>
      <c r="UL81" s="5"/>
      <c r="UM81" s="5"/>
      <c r="UN81" s="5"/>
      <c r="UO81" s="5"/>
      <c r="UP81" s="5"/>
      <c r="UQ81" s="5"/>
      <c r="UR81" s="5"/>
      <c r="US81" s="5"/>
      <c r="UT81" s="5"/>
      <c r="UU81" s="5"/>
      <c r="UV81" s="5"/>
      <c r="UW81" s="5"/>
      <c r="UX81" s="5"/>
      <c r="UY81" s="5"/>
      <c r="UZ81" s="5"/>
      <c r="VA81" s="5"/>
      <c r="VB81" s="5"/>
      <c r="VC81" s="5"/>
      <c r="VD81" s="5"/>
      <c r="VE81" s="5"/>
      <c r="VF81" s="5"/>
      <c r="VG81" s="5"/>
      <c r="VH81" s="5"/>
      <c r="VI81" s="5"/>
      <c r="VJ81" s="5"/>
      <c r="VK81" s="5"/>
      <c r="VL81" s="5"/>
      <c r="VM81" s="5"/>
      <c r="VN81" s="5"/>
      <c r="VO81" s="5"/>
      <c r="VP81" s="5"/>
      <c r="VQ81" s="5"/>
      <c r="VR81" s="5"/>
      <c r="VS81" s="5"/>
      <c r="VT81" s="5"/>
      <c r="VU81" s="5"/>
      <c r="VV81" s="5"/>
      <c r="VW81" s="5"/>
      <c r="VX81" s="5"/>
      <c r="VY81" s="5"/>
      <c r="VZ81" s="5"/>
      <c r="WA81" s="5"/>
      <c r="WB81" s="5"/>
      <c r="WC81" s="5"/>
      <c r="WD81" s="5"/>
      <c r="WE81" s="5"/>
      <c r="WF81" s="5"/>
      <c r="WG81" s="5"/>
      <c r="WH81" s="5"/>
      <c r="WI81" s="5"/>
      <c r="WJ81" s="5"/>
      <c r="WK81" s="5"/>
      <c r="WL81" s="5"/>
      <c r="WM81" s="5"/>
      <c r="WN81" s="5"/>
      <c r="WO81" s="5"/>
      <c r="WP81" s="5"/>
      <c r="WQ81" s="5"/>
      <c r="WR81" s="5"/>
      <c r="WS81" s="5"/>
      <c r="WT81" s="5"/>
      <c r="WU81" s="5"/>
      <c r="WV81" s="5"/>
      <c r="WW81" s="5"/>
      <c r="WX81" s="5"/>
      <c r="WY81" s="5"/>
      <c r="WZ81" s="5"/>
      <c r="XA81" s="5"/>
      <c r="XB81" s="5"/>
      <c r="XC81" s="5"/>
      <c r="XD81" s="5"/>
      <c r="XE81" s="5"/>
      <c r="XF81" s="5"/>
      <c r="XG81" s="5"/>
      <c r="XH81" s="5"/>
      <c r="XI81" s="5"/>
      <c r="XJ81" s="5"/>
      <c r="XK81" s="5"/>
      <c r="XL81" s="5"/>
      <c r="XM81" s="5"/>
      <c r="XN81" s="5"/>
      <c r="XO81" s="5"/>
      <c r="XP81" s="5"/>
      <c r="XQ81" s="5"/>
      <c r="XR81" s="5"/>
      <c r="XS81" s="5"/>
      <c r="XT81" s="5"/>
      <c r="XU81" s="5"/>
      <c r="XV81" s="5"/>
      <c r="XW81" s="5"/>
      <c r="XX81" s="5"/>
      <c r="XY81" s="5"/>
      <c r="XZ81" s="5"/>
      <c r="YA81" s="5"/>
      <c r="YB81" s="5"/>
      <c r="YC81" s="5"/>
      <c r="YD81" s="5"/>
      <c r="YE81" s="5"/>
      <c r="YF81" s="5"/>
      <c r="YG81" s="5"/>
      <c r="YH81" s="5"/>
      <c r="YI81" s="5"/>
      <c r="YJ81" s="5"/>
      <c r="YK81" s="5"/>
      <c r="YL81" s="5"/>
      <c r="YM81" s="5"/>
      <c r="YN81" s="5"/>
      <c r="YO81" s="5"/>
      <c r="YP81" s="5"/>
      <c r="YQ81" s="5"/>
      <c r="YR81" s="5"/>
      <c r="YS81" s="5"/>
      <c r="YT81" s="5"/>
      <c r="YU81" s="5"/>
      <c r="YV81" s="5"/>
      <c r="YW81" s="5"/>
      <c r="YX81" s="5"/>
      <c r="YY81" s="5"/>
      <c r="YZ81" s="5"/>
      <c r="ZA81" s="5"/>
      <c r="ZB81" s="5"/>
      <c r="ZC81" s="5"/>
      <c r="ZD81" s="5"/>
      <c r="ZE81" s="5"/>
      <c r="ZF81" s="5"/>
      <c r="ZG81" s="5"/>
      <c r="ZH81" s="5"/>
      <c r="ZI81" s="5"/>
      <c r="ZJ81" s="5"/>
      <c r="ZK81" s="5"/>
      <c r="ZL81" s="5"/>
      <c r="ZM81" s="5"/>
      <c r="ZN81" s="5"/>
      <c r="ZO81" s="5"/>
      <c r="ZP81" s="5"/>
      <c r="ZQ81" s="5"/>
      <c r="ZR81" s="5"/>
      <c r="ZS81" s="5"/>
      <c r="ZT81" s="5"/>
      <c r="ZU81" s="5"/>
      <c r="ZV81" s="5"/>
      <c r="ZW81" s="5"/>
      <c r="ZX81" s="5"/>
      <c r="ZY81" s="5"/>
      <c r="ZZ81" s="5"/>
      <c r="AAA81" s="5"/>
      <c r="AAB81" s="5"/>
      <c r="AAC81" s="5"/>
      <c r="AAD81" s="5"/>
      <c r="AAE81" s="5"/>
      <c r="AAF81" s="5"/>
      <c r="AAG81" s="5"/>
      <c r="AAH81" s="5"/>
      <c r="AAI81" s="5"/>
      <c r="AAJ81" s="5"/>
      <c r="AAK81" s="5"/>
      <c r="AAL81" s="5"/>
      <c r="AAM81" s="5"/>
      <c r="AAN81" s="5"/>
      <c r="AAO81" s="5"/>
      <c r="AAP81" s="5"/>
      <c r="AAQ81" s="5"/>
      <c r="AAR81" s="5"/>
      <c r="AAS81" s="5"/>
      <c r="AAT81" s="5"/>
      <c r="AAU81" s="5"/>
      <c r="AAV81" s="5"/>
      <c r="AAW81" s="5"/>
      <c r="AAX81" s="5"/>
      <c r="AAY81" s="5"/>
      <c r="AAZ81" s="5"/>
      <c r="ABA81" s="5"/>
      <c r="ABB81" s="5"/>
      <c r="ABC81" s="5"/>
      <c r="ABD81" s="5"/>
      <c r="ABE81" s="5"/>
      <c r="ABF81" s="5"/>
      <c r="ABG81" s="5"/>
      <c r="ABH81" s="5"/>
      <c r="ABI81" s="5"/>
      <c r="ABJ81" s="5"/>
      <c r="ABK81" s="5"/>
      <c r="ABL81" s="5"/>
      <c r="ABM81" s="5"/>
      <c r="ABN81" s="5"/>
      <c r="ABO81" s="5"/>
      <c r="ABP81" s="5"/>
      <c r="ABQ81" s="5"/>
      <c r="ABR81" s="5"/>
      <c r="ABS81" s="5"/>
      <c r="ABT81" s="5"/>
      <c r="ABU81" s="5"/>
      <c r="ABV81" s="5"/>
      <c r="ABW81" s="5"/>
      <c r="ABX81" s="5"/>
      <c r="ABY81" s="5"/>
      <c r="ABZ81" s="5"/>
      <c r="ACA81" s="5"/>
      <c r="ACB81" s="5"/>
      <c r="ACC81" s="5"/>
      <c r="ACD81" s="5"/>
      <c r="ACE81" s="5"/>
      <c r="ACF81" s="5"/>
      <c r="ACG81" s="5"/>
      <c r="ACH81" s="5"/>
      <c r="ACI81" s="5"/>
      <c r="ACJ81" s="5"/>
      <c r="ACK81" s="5"/>
      <c r="ACL81" s="5"/>
      <c r="ACM81" s="5"/>
      <c r="ACN81" s="5"/>
      <c r="ACO81" s="5"/>
      <c r="ACP81" s="5"/>
      <c r="ACQ81" s="5"/>
      <c r="ACR81" s="5"/>
      <c r="ACS81" s="5"/>
      <c r="ACT81" s="5"/>
      <c r="ACU81" s="5"/>
      <c r="ACV81" s="5"/>
      <c r="ACW81" s="5"/>
      <c r="ACX81" s="5"/>
      <c r="ACY81" s="5"/>
      <c r="ACZ81" s="5"/>
      <c r="ADA81" s="5"/>
      <c r="ADB81" s="5"/>
      <c r="ADC81" s="5"/>
      <c r="ADD81" s="5"/>
      <c r="ADE81" s="5"/>
      <c r="ADF81" s="5"/>
      <c r="ADG81" s="5"/>
      <c r="ADH81" s="5"/>
      <c r="ADI81" s="5"/>
      <c r="ADJ81" s="5"/>
      <c r="ADK81" s="5"/>
      <c r="ADL81" s="5"/>
      <c r="ADM81" s="5"/>
      <c r="ADN81" s="5"/>
      <c r="ADO81" s="5"/>
      <c r="ADP81" s="5"/>
      <c r="ADQ81" s="5"/>
      <c r="ADR81" s="5"/>
      <c r="ADS81" s="5"/>
      <c r="ADT81" s="5"/>
      <c r="ADU81" s="5"/>
      <c r="ADV81" s="5"/>
      <c r="ADW81" s="5"/>
      <c r="ADX81" s="5"/>
      <c r="ADY81" s="5"/>
      <c r="ADZ81" s="5"/>
      <c r="AEA81" s="5"/>
      <c r="AEB81" s="5"/>
      <c r="AEC81" s="5"/>
      <c r="AED81" s="5"/>
      <c r="AEE81" s="5"/>
      <c r="AEF81" s="5"/>
      <c r="AEG81" s="5"/>
      <c r="AEH81" s="5"/>
      <c r="AEI81" s="5"/>
      <c r="AEJ81" s="5"/>
      <c r="AEK81" s="5"/>
      <c r="AEL81" s="5"/>
      <c r="AEM81" s="5"/>
      <c r="AEN81" s="5"/>
      <c r="AEO81" s="5"/>
      <c r="AEP81" s="5"/>
      <c r="AEQ81" s="5"/>
      <c r="AER81" s="5"/>
      <c r="AES81" s="5"/>
      <c r="AET81" s="5"/>
      <c r="AEU81" s="5"/>
      <c r="AEV81" s="5"/>
      <c r="AEW81" s="5"/>
      <c r="AEX81" s="5"/>
      <c r="AEY81" s="5"/>
      <c r="AEZ81" s="5"/>
      <c r="AFA81" s="5"/>
      <c r="AFB81" s="5"/>
      <c r="AFC81" s="5"/>
      <c r="AFD81" s="5"/>
      <c r="AFE81" s="5"/>
      <c r="AFF81" s="5"/>
      <c r="AFG81" s="5"/>
      <c r="AFH81" s="5"/>
      <c r="AFI81" s="5"/>
      <c r="AFJ81" s="5"/>
      <c r="AFK81" s="5"/>
      <c r="AFL81" s="5"/>
      <c r="AFM81" s="5"/>
      <c r="AFN81" s="5"/>
      <c r="AFO81" s="5"/>
      <c r="AFP81" s="5"/>
      <c r="AFQ81" s="5"/>
      <c r="AFR81" s="5"/>
      <c r="AFS81" s="5"/>
      <c r="AFT81" s="5"/>
      <c r="AFU81" s="5"/>
      <c r="AFV81" s="5"/>
      <c r="AFW81" s="5"/>
      <c r="AFX81" s="5"/>
      <c r="AFY81" s="5"/>
      <c r="AFZ81" s="5"/>
      <c r="AGA81" s="5"/>
      <c r="AGB81" s="5"/>
      <c r="AGC81" s="5"/>
      <c r="AGD81" s="5"/>
      <c r="AGE81" s="5"/>
      <c r="AGF81" s="5"/>
      <c r="AGG81" s="5"/>
      <c r="AGH81" s="5"/>
      <c r="AGI81" s="5"/>
      <c r="AGJ81" s="5"/>
      <c r="AGK81" s="5"/>
      <c r="AGL81" s="5"/>
      <c r="AGM81" s="5"/>
      <c r="AGN81" s="5"/>
      <c r="AGO81" s="5"/>
      <c r="AGP81" s="5"/>
      <c r="AGQ81" s="5"/>
      <c r="AGR81" s="5"/>
      <c r="AGS81" s="5"/>
      <c r="AGT81" s="5"/>
      <c r="AGU81" s="5"/>
      <c r="AGV81" s="5"/>
      <c r="AGW81" s="5"/>
      <c r="AGX81" s="5"/>
      <c r="AGY81" s="5"/>
      <c r="AGZ81" s="5"/>
      <c r="AHA81" s="5"/>
      <c r="AHB81" s="5"/>
      <c r="AHC81" s="5"/>
      <c r="AHD81" s="5"/>
      <c r="AHE81" s="5"/>
      <c r="AHF81" s="5"/>
      <c r="AHG81" s="5"/>
      <c r="AHH81" s="5"/>
      <c r="AHI81" s="5"/>
      <c r="AHJ81" s="5"/>
      <c r="AHK81" s="5"/>
      <c r="AHL81" s="5"/>
      <c r="AHM81" s="5"/>
      <c r="AHN81" s="5"/>
      <c r="AHO81" s="5"/>
      <c r="AHP81" s="5"/>
      <c r="AHQ81" s="5"/>
      <c r="AHR81" s="5"/>
      <c r="AHS81" s="5"/>
      <c r="AHT81" s="5"/>
      <c r="AHU81" s="5"/>
      <c r="AHV81" s="5"/>
      <c r="AHW81" s="5"/>
      <c r="AHX81" s="5"/>
      <c r="AHY81" s="5"/>
      <c r="AHZ81" s="5"/>
      <c r="AIA81" s="5"/>
      <c r="AIB81" s="5"/>
      <c r="AIC81" s="5"/>
      <c r="AID81" s="5"/>
      <c r="AIE81" s="5"/>
      <c r="AIF81" s="5"/>
      <c r="AIG81" s="5"/>
      <c r="AIH81" s="5"/>
      <c r="AII81" s="5"/>
      <c r="AIJ81" s="5"/>
      <c r="AIK81" s="5"/>
      <c r="AIL81" s="5"/>
      <c r="AIM81" s="5"/>
      <c r="AIN81" s="5"/>
      <c r="AIO81" s="5"/>
      <c r="AIP81" s="5"/>
      <c r="AIQ81" s="5"/>
      <c r="AIR81" s="5"/>
      <c r="AIS81" s="5"/>
      <c r="AIT81" s="5"/>
      <c r="AIU81" s="5"/>
      <c r="AIV81" s="5"/>
      <c r="AIW81" s="5"/>
      <c r="AIX81" s="5"/>
      <c r="AIY81" s="5"/>
      <c r="AIZ81" s="5"/>
      <c r="AJA81" s="5"/>
      <c r="AJB81" s="5"/>
      <c r="AJC81" s="5"/>
      <c r="AJD81" s="5"/>
      <c r="AJE81" s="5"/>
      <c r="AJF81" s="5"/>
      <c r="AJG81" s="5"/>
      <c r="AJH81" s="5"/>
      <c r="AJI81" s="5"/>
      <c r="AJJ81" s="5"/>
      <c r="AJK81" s="5"/>
      <c r="AJL81" s="5"/>
      <c r="AJM81" s="5"/>
      <c r="AJN81" s="5"/>
      <c r="AJO81" s="5"/>
      <c r="AJP81" s="5"/>
      <c r="AJQ81" s="5"/>
      <c r="AJR81" s="5"/>
      <c r="AJS81" s="5"/>
      <c r="AJT81" s="5"/>
      <c r="AJU81" s="5"/>
      <c r="AJV81" s="5"/>
      <c r="AJW81" s="5"/>
      <c r="AJX81" s="5"/>
      <c r="AJY81" s="5"/>
      <c r="AJZ81" s="5"/>
      <c r="AKA81" s="5"/>
      <c r="AKB81" s="5"/>
      <c r="AKC81" s="5"/>
      <c r="AKD81" s="5"/>
      <c r="AKE81" s="5"/>
      <c r="AKF81" s="5"/>
      <c r="AKG81" s="5"/>
      <c r="AKH81" s="5"/>
      <c r="AKI81" s="5"/>
      <c r="AKJ81" s="5"/>
      <c r="AKK81" s="5"/>
      <c r="AKL81" s="5"/>
      <c r="AKM81" s="5"/>
      <c r="AKN81" s="5"/>
      <c r="AKO81" s="5"/>
      <c r="AKP81" s="5"/>
      <c r="AKQ81" s="5"/>
      <c r="AKR81" s="5"/>
      <c r="AKS81" s="5"/>
      <c r="AKT81" s="5"/>
      <c r="AKU81" s="5"/>
      <c r="AKV81" s="5"/>
      <c r="AKW81" s="5"/>
      <c r="AKX81" s="5"/>
      <c r="AKY81" s="5"/>
      <c r="AKZ81" s="5"/>
      <c r="ALA81" s="5"/>
      <c r="ALB81" s="5"/>
      <c r="ALC81" s="5"/>
      <c r="ALD81" s="5"/>
      <c r="ALE81" s="5"/>
      <c r="ALF81" s="5"/>
      <c r="ALG81" s="5"/>
      <c r="ALH81" s="5"/>
      <c r="ALI81" s="5"/>
      <c r="ALJ81" s="5"/>
      <c r="ALK81" s="5"/>
      <c r="ALL81" s="5"/>
      <c r="ALM81" s="5"/>
      <c r="ALN81" s="5"/>
      <c r="ALO81" s="5"/>
      <c r="ALP81" s="5"/>
      <c r="ALQ81" s="5"/>
      <c r="ALR81" s="5"/>
      <c r="ALS81" s="5"/>
      <c r="ALT81" s="5"/>
      <c r="ALU81" s="5"/>
      <c r="ALV81" s="5"/>
      <c r="ALW81" s="5"/>
      <c r="ALX81" s="5"/>
      <c r="ALY81" s="5"/>
      <c r="ALZ81" s="5"/>
      <c r="AMA81" s="5"/>
      <c r="AMB81" s="5"/>
      <c r="AMC81" s="5"/>
      <c r="AMD81" s="5"/>
      <c r="AME81" s="5"/>
      <c r="AMF81" s="5"/>
      <c r="AMG81" s="5"/>
      <c r="AMH81" s="5"/>
      <c r="AMI81" s="5"/>
      <c r="AMJ81" s="5"/>
      <c r="AMK81" s="5"/>
    </row>
    <row r="82" spans="1:1025" s="17" customFormat="1" ht="49.5" customHeight="1" x14ac:dyDescent="0.25">
      <c r="A82" s="11"/>
      <c r="B82" s="11"/>
      <c r="C82" s="11"/>
      <c r="D82" s="11"/>
      <c r="E82" s="12" t="s">
        <v>137</v>
      </c>
      <c r="F82" s="37" t="s">
        <v>208</v>
      </c>
      <c r="G82" s="3">
        <f t="shared" ref="G82:G83" si="19">H82+I82</f>
        <v>521476.83</v>
      </c>
      <c r="H82" s="21">
        <f>100000+76476.83+90000+95000+80000+80000</f>
        <v>521476.83</v>
      </c>
      <c r="I82" s="22">
        <v>0</v>
      </c>
      <c r="J82" s="21">
        <v>0</v>
      </c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V82" s="5"/>
      <c r="OW82" s="5"/>
      <c r="OX82" s="5"/>
      <c r="OY82" s="5"/>
      <c r="OZ82" s="5"/>
      <c r="PA82" s="5"/>
      <c r="PB82" s="5"/>
      <c r="PC82" s="5"/>
      <c r="PD82" s="5"/>
      <c r="PE82" s="5"/>
      <c r="PF82" s="5"/>
      <c r="PG82" s="5"/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5"/>
      <c r="PT82" s="5"/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5"/>
      <c r="QG82" s="5"/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5"/>
      <c r="QT82" s="5"/>
      <c r="QU82" s="5"/>
      <c r="QV82" s="5"/>
      <c r="QW82" s="5"/>
      <c r="QX82" s="5"/>
      <c r="QY82" s="5"/>
      <c r="QZ82" s="5"/>
      <c r="RA82" s="5"/>
      <c r="RB82" s="5"/>
      <c r="RC82" s="5"/>
      <c r="RD82" s="5"/>
      <c r="RE82" s="5"/>
      <c r="RF82" s="5"/>
      <c r="RG82" s="5"/>
      <c r="RH82" s="5"/>
      <c r="RI82" s="5"/>
      <c r="RJ82" s="5"/>
      <c r="RK82" s="5"/>
      <c r="RL82" s="5"/>
      <c r="RM82" s="5"/>
      <c r="RN82" s="5"/>
      <c r="RO82" s="5"/>
      <c r="RP82" s="5"/>
      <c r="RQ82" s="5"/>
      <c r="RR82" s="5"/>
      <c r="RS82" s="5"/>
      <c r="RT82" s="5"/>
      <c r="RU82" s="5"/>
      <c r="RV82" s="5"/>
      <c r="RW82" s="5"/>
      <c r="RX82" s="5"/>
      <c r="RY82" s="5"/>
      <c r="RZ82" s="5"/>
      <c r="SA82" s="5"/>
      <c r="SB82" s="5"/>
      <c r="SC82" s="5"/>
      <c r="SD82" s="5"/>
      <c r="SE82" s="5"/>
      <c r="SF82" s="5"/>
      <c r="SG82" s="5"/>
      <c r="SH82" s="5"/>
      <c r="SI82" s="5"/>
      <c r="SJ82" s="5"/>
      <c r="SK82" s="5"/>
      <c r="SL82" s="5"/>
      <c r="SM82" s="5"/>
      <c r="SN82" s="5"/>
      <c r="SO82" s="5"/>
      <c r="SP82" s="5"/>
      <c r="SQ82" s="5"/>
      <c r="SR82" s="5"/>
      <c r="SS82" s="5"/>
      <c r="ST82" s="5"/>
      <c r="SU82" s="5"/>
      <c r="SV82" s="5"/>
      <c r="SW82" s="5"/>
      <c r="SX82" s="5"/>
      <c r="SY82" s="5"/>
      <c r="SZ82" s="5"/>
      <c r="TA82" s="5"/>
      <c r="TB82" s="5"/>
      <c r="TC82" s="5"/>
      <c r="TD82" s="5"/>
      <c r="TE82" s="5"/>
      <c r="TF82" s="5"/>
      <c r="TG82" s="5"/>
      <c r="TH82" s="5"/>
      <c r="TI82" s="5"/>
      <c r="TJ82" s="5"/>
      <c r="TK82" s="5"/>
      <c r="TL82" s="5"/>
      <c r="TM82" s="5"/>
      <c r="TN82" s="5"/>
      <c r="TO82" s="5"/>
      <c r="TP82" s="5"/>
      <c r="TQ82" s="5"/>
      <c r="TR82" s="5"/>
      <c r="TS82" s="5"/>
      <c r="TT82" s="5"/>
      <c r="TU82" s="5"/>
      <c r="TV82" s="5"/>
      <c r="TW82" s="5"/>
      <c r="TX82" s="5"/>
      <c r="TY82" s="5"/>
      <c r="TZ82" s="5"/>
      <c r="UA82" s="5"/>
      <c r="UB82" s="5"/>
      <c r="UC82" s="5"/>
      <c r="UD82" s="5"/>
      <c r="UE82" s="5"/>
      <c r="UF82" s="5"/>
      <c r="UG82" s="5"/>
      <c r="UH82" s="5"/>
      <c r="UI82" s="5"/>
      <c r="UJ82" s="5"/>
      <c r="UK82" s="5"/>
      <c r="UL82" s="5"/>
      <c r="UM82" s="5"/>
      <c r="UN82" s="5"/>
      <c r="UO82" s="5"/>
      <c r="UP82" s="5"/>
      <c r="UQ82" s="5"/>
      <c r="UR82" s="5"/>
      <c r="US82" s="5"/>
      <c r="UT82" s="5"/>
      <c r="UU82" s="5"/>
      <c r="UV82" s="5"/>
      <c r="UW82" s="5"/>
      <c r="UX82" s="5"/>
      <c r="UY82" s="5"/>
      <c r="UZ82" s="5"/>
      <c r="VA82" s="5"/>
      <c r="VB82" s="5"/>
      <c r="VC82" s="5"/>
      <c r="VD82" s="5"/>
      <c r="VE82" s="5"/>
      <c r="VF82" s="5"/>
      <c r="VG82" s="5"/>
      <c r="VH82" s="5"/>
      <c r="VI82" s="5"/>
      <c r="VJ82" s="5"/>
      <c r="VK82" s="5"/>
      <c r="VL82" s="5"/>
      <c r="VM82" s="5"/>
      <c r="VN82" s="5"/>
      <c r="VO82" s="5"/>
      <c r="VP82" s="5"/>
      <c r="VQ82" s="5"/>
      <c r="VR82" s="5"/>
      <c r="VS82" s="5"/>
      <c r="VT82" s="5"/>
      <c r="VU82" s="5"/>
      <c r="VV82" s="5"/>
      <c r="VW82" s="5"/>
      <c r="VX82" s="5"/>
      <c r="VY82" s="5"/>
      <c r="VZ82" s="5"/>
      <c r="WA82" s="5"/>
      <c r="WB82" s="5"/>
      <c r="WC82" s="5"/>
      <c r="WD82" s="5"/>
      <c r="WE82" s="5"/>
      <c r="WF82" s="5"/>
      <c r="WG82" s="5"/>
      <c r="WH82" s="5"/>
      <c r="WI82" s="5"/>
      <c r="WJ82" s="5"/>
      <c r="WK82" s="5"/>
      <c r="WL82" s="5"/>
      <c r="WM82" s="5"/>
      <c r="WN82" s="5"/>
      <c r="WO82" s="5"/>
      <c r="WP82" s="5"/>
      <c r="WQ82" s="5"/>
      <c r="WR82" s="5"/>
      <c r="WS82" s="5"/>
      <c r="WT82" s="5"/>
      <c r="WU82" s="5"/>
      <c r="WV82" s="5"/>
      <c r="WW82" s="5"/>
      <c r="WX82" s="5"/>
      <c r="WY82" s="5"/>
      <c r="WZ82" s="5"/>
      <c r="XA82" s="5"/>
      <c r="XB82" s="5"/>
      <c r="XC82" s="5"/>
      <c r="XD82" s="5"/>
      <c r="XE82" s="5"/>
      <c r="XF82" s="5"/>
      <c r="XG82" s="5"/>
      <c r="XH82" s="5"/>
      <c r="XI82" s="5"/>
      <c r="XJ82" s="5"/>
      <c r="XK82" s="5"/>
      <c r="XL82" s="5"/>
      <c r="XM82" s="5"/>
      <c r="XN82" s="5"/>
      <c r="XO82" s="5"/>
      <c r="XP82" s="5"/>
      <c r="XQ82" s="5"/>
      <c r="XR82" s="5"/>
      <c r="XS82" s="5"/>
      <c r="XT82" s="5"/>
      <c r="XU82" s="5"/>
      <c r="XV82" s="5"/>
      <c r="XW82" s="5"/>
      <c r="XX82" s="5"/>
      <c r="XY82" s="5"/>
      <c r="XZ82" s="5"/>
      <c r="YA82" s="5"/>
      <c r="YB82" s="5"/>
      <c r="YC82" s="5"/>
      <c r="YD82" s="5"/>
      <c r="YE82" s="5"/>
      <c r="YF82" s="5"/>
      <c r="YG82" s="5"/>
      <c r="YH82" s="5"/>
      <c r="YI82" s="5"/>
      <c r="YJ82" s="5"/>
      <c r="YK82" s="5"/>
      <c r="YL82" s="5"/>
      <c r="YM82" s="5"/>
      <c r="YN82" s="5"/>
      <c r="YO82" s="5"/>
      <c r="YP82" s="5"/>
      <c r="YQ82" s="5"/>
      <c r="YR82" s="5"/>
      <c r="YS82" s="5"/>
      <c r="YT82" s="5"/>
      <c r="YU82" s="5"/>
      <c r="YV82" s="5"/>
      <c r="YW82" s="5"/>
      <c r="YX82" s="5"/>
      <c r="YY82" s="5"/>
      <c r="YZ82" s="5"/>
      <c r="ZA82" s="5"/>
      <c r="ZB82" s="5"/>
      <c r="ZC82" s="5"/>
      <c r="ZD82" s="5"/>
      <c r="ZE82" s="5"/>
      <c r="ZF82" s="5"/>
      <c r="ZG82" s="5"/>
      <c r="ZH82" s="5"/>
      <c r="ZI82" s="5"/>
      <c r="ZJ82" s="5"/>
      <c r="ZK82" s="5"/>
      <c r="ZL82" s="5"/>
      <c r="ZM82" s="5"/>
      <c r="ZN82" s="5"/>
      <c r="ZO82" s="5"/>
      <c r="ZP82" s="5"/>
      <c r="ZQ82" s="5"/>
      <c r="ZR82" s="5"/>
      <c r="ZS82" s="5"/>
      <c r="ZT82" s="5"/>
      <c r="ZU82" s="5"/>
      <c r="ZV82" s="5"/>
      <c r="ZW82" s="5"/>
      <c r="ZX82" s="5"/>
      <c r="ZY82" s="5"/>
      <c r="ZZ82" s="5"/>
      <c r="AAA82" s="5"/>
      <c r="AAB82" s="5"/>
      <c r="AAC82" s="5"/>
      <c r="AAD82" s="5"/>
      <c r="AAE82" s="5"/>
      <c r="AAF82" s="5"/>
      <c r="AAG82" s="5"/>
      <c r="AAH82" s="5"/>
      <c r="AAI82" s="5"/>
      <c r="AAJ82" s="5"/>
      <c r="AAK82" s="5"/>
      <c r="AAL82" s="5"/>
      <c r="AAM82" s="5"/>
      <c r="AAN82" s="5"/>
      <c r="AAO82" s="5"/>
      <c r="AAP82" s="5"/>
      <c r="AAQ82" s="5"/>
      <c r="AAR82" s="5"/>
      <c r="AAS82" s="5"/>
      <c r="AAT82" s="5"/>
      <c r="AAU82" s="5"/>
      <c r="AAV82" s="5"/>
      <c r="AAW82" s="5"/>
      <c r="AAX82" s="5"/>
      <c r="AAY82" s="5"/>
      <c r="AAZ82" s="5"/>
      <c r="ABA82" s="5"/>
      <c r="ABB82" s="5"/>
      <c r="ABC82" s="5"/>
      <c r="ABD82" s="5"/>
      <c r="ABE82" s="5"/>
      <c r="ABF82" s="5"/>
      <c r="ABG82" s="5"/>
      <c r="ABH82" s="5"/>
      <c r="ABI82" s="5"/>
      <c r="ABJ82" s="5"/>
      <c r="ABK82" s="5"/>
      <c r="ABL82" s="5"/>
      <c r="ABM82" s="5"/>
      <c r="ABN82" s="5"/>
      <c r="ABO82" s="5"/>
      <c r="ABP82" s="5"/>
      <c r="ABQ82" s="5"/>
      <c r="ABR82" s="5"/>
      <c r="ABS82" s="5"/>
      <c r="ABT82" s="5"/>
      <c r="ABU82" s="5"/>
      <c r="ABV82" s="5"/>
      <c r="ABW82" s="5"/>
      <c r="ABX82" s="5"/>
      <c r="ABY82" s="5"/>
      <c r="ABZ82" s="5"/>
      <c r="ACA82" s="5"/>
      <c r="ACB82" s="5"/>
      <c r="ACC82" s="5"/>
      <c r="ACD82" s="5"/>
      <c r="ACE82" s="5"/>
      <c r="ACF82" s="5"/>
      <c r="ACG82" s="5"/>
      <c r="ACH82" s="5"/>
      <c r="ACI82" s="5"/>
      <c r="ACJ82" s="5"/>
      <c r="ACK82" s="5"/>
      <c r="ACL82" s="5"/>
      <c r="ACM82" s="5"/>
      <c r="ACN82" s="5"/>
      <c r="ACO82" s="5"/>
      <c r="ACP82" s="5"/>
      <c r="ACQ82" s="5"/>
      <c r="ACR82" s="5"/>
      <c r="ACS82" s="5"/>
      <c r="ACT82" s="5"/>
      <c r="ACU82" s="5"/>
      <c r="ACV82" s="5"/>
      <c r="ACW82" s="5"/>
      <c r="ACX82" s="5"/>
      <c r="ACY82" s="5"/>
      <c r="ACZ82" s="5"/>
      <c r="ADA82" s="5"/>
      <c r="ADB82" s="5"/>
      <c r="ADC82" s="5"/>
      <c r="ADD82" s="5"/>
      <c r="ADE82" s="5"/>
      <c r="ADF82" s="5"/>
      <c r="ADG82" s="5"/>
      <c r="ADH82" s="5"/>
      <c r="ADI82" s="5"/>
      <c r="ADJ82" s="5"/>
      <c r="ADK82" s="5"/>
      <c r="ADL82" s="5"/>
      <c r="ADM82" s="5"/>
      <c r="ADN82" s="5"/>
      <c r="ADO82" s="5"/>
      <c r="ADP82" s="5"/>
      <c r="ADQ82" s="5"/>
      <c r="ADR82" s="5"/>
      <c r="ADS82" s="5"/>
      <c r="ADT82" s="5"/>
      <c r="ADU82" s="5"/>
      <c r="ADV82" s="5"/>
      <c r="ADW82" s="5"/>
      <c r="ADX82" s="5"/>
      <c r="ADY82" s="5"/>
      <c r="ADZ82" s="5"/>
      <c r="AEA82" s="5"/>
      <c r="AEB82" s="5"/>
      <c r="AEC82" s="5"/>
      <c r="AED82" s="5"/>
      <c r="AEE82" s="5"/>
      <c r="AEF82" s="5"/>
      <c r="AEG82" s="5"/>
      <c r="AEH82" s="5"/>
      <c r="AEI82" s="5"/>
      <c r="AEJ82" s="5"/>
      <c r="AEK82" s="5"/>
      <c r="AEL82" s="5"/>
      <c r="AEM82" s="5"/>
      <c r="AEN82" s="5"/>
      <c r="AEO82" s="5"/>
      <c r="AEP82" s="5"/>
      <c r="AEQ82" s="5"/>
      <c r="AER82" s="5"/>
      <c r="AES82" s="5"/>
      <c r="AET82" s="5"/>
      <c r="AEU82" s="5"/>
      <c r="AEV82" s="5"/>
      <c r="AEW82" s="5"/>
      <c r="AEX82" s="5"/>
      <c r="AEY82" s="5"/>
      <c r="AEZ82" s="5"/>
      <c r="AFA82" s="5"/>
      <c r="AFB82" s="5"/>
      <c r="AFC82" s="5"/>
      <c r="AFD82" s="5"/>
      <c r="AFE82" s="5"/>
      <c r="AFF82" s="5"/>
      <c r="AFG82" s="5"/>
      <c r="AFH82" s="5"/>
      <c r="AFI82" s="5"/>
      <c r="AFJ82" s="5"/>
      <c r="AFK82" s="5"/>
      <c r="AFL82" s="5"/>
      <c r="AFM82" s="5"/>
      <c r="AFN82" s="5"/>
      <c r="AFO82" s="5"/>
      <c r="AFP82" s="5"/>
      <c r="AFQ82" s="5"/>
      <c r="AFR82" s="5"/>
      <c r="AFS82" s="5"/>
      <c r="AFT82" s="5"/>
      <c r="AFU82" s="5"/>
      <c r="AFV82" s="5"/>
      <c r="AFW82" s="5"/>
      <c r="AFX82" s="5"/>
      <c r="AFY82" s="5"/>
      <c r="AFZ82" s="5"/>
      <c r="AGA82" s="5"/>
      <c r="AGB82" s="5"/>
      <c r="AGC82" s="5"/>
      <c r="AGD82" s="5"/>
      <c r="AGE82" s="5"/>
      <c r="AGF82" s="5"/>
      <c r="AGG82" s="5"/>
      <c r="AGH82" s="5"/>
      <c r="AGI82" s="5"/>
      <c r="AGJ82" s="5"/>
      <c r="AGK82" s="5"/>
      <c r="AGL82" s="5"/>
      <c r="AGM82" s="5"/>
      <c r="AGN82" s="5"/>
      <c r="AGO82" s="5"/>
      <c r="AGP82" s="5"/>
      <c r="AGQ82" s="5"/>
      <c r="AGR82" s="5"/>
      <c r="AGS82" s="5"/>
      <c r="AGT82" s="5"/>
      <c r="AGU82" s="5"/>
      <c r="AGV82" s="5"/>
      <c r="AGW82" s="5"/>
      <c r="AGX82" s="5"/>
      <c r="AGY82" s="5"/>
      <c r="AGZ82" s="5"/>
      <c r="AHA82" s="5"/>
      <c r="AHB82" s="5"/>
      <c r="AHC82" s="5"/>
      <c r="AHD82" s="5"/>
      <c r="AHE82" s="5"/>
      <c r="AHF82" s="5"/>
      <c r="AHG82" s="5"/>
      <c r="AHH82" s="5"/>
      <c r="AHI82" s="5"/>
      <c r="AHJ82" s="5"/>
      <c r="AHK82" s="5"/>
      <c r="AHL82" s="5"/>
      <c r="AHM82" s="5"/>
      <c r="AHN82" s="5"/>
      <c r="AHO82" s="5"/>
      <c r="AHP82" s="5"/>
      <c r="AHQ82" s="5"/>
      <c r="AHR82" s="5"/>
      <c r="AHS82" s="5"/>
      <c r="AHT82" s="5"/>
      <c r="AHU82" s="5"/>
      <c r="AHV82" s="5"/>
      <c r="AHW82" s="5"/>
      <c r="AHX82" s="5"/>
      <c r="AHY82" s="5"/>
      <c r="AHZ82" s="5"/>
      <c r="AIA82" s="5"/>
      <c r="AIB82" s="5"/>
      <c r="AIC82" s="5"/>
      <c r="AID82" s="5"/>
      <c r="AIE82" s="5"/>
      <c r="AIF82" s="5"/>
      <c r="AIG82" s="5"/>
      <c r="AIH82" s="5"/>
      <c r="AII82" s="5"/>
      <c r="AIJ82" s="5"/>
      <c r="AIK82" s="5"/>
      <c r="AIL82" s="5"/>
      <c r="AIM82" s="5"/>
      <c r="AIN82" s="5"/>
      <c r="AIO82" s="5"/>
      <c r="AIP82" s="5"/>
      <c r="AIQ82" s="5"/>
      <c r="AIR82" s="5"/>
      <c r="AIS82" s="5"/>
      <c r="AIT82" s="5"/>
      <c r="AIU82" s="5"/>
      <c r="AIV82" s="5"/>
      <c r="AIW82" s="5"/>
      <c r="AIX82" s="5"/>
      <c r="AIY82" s="5"/>
      <c r="AIZ82" s="5"/>
      <c r="AJA82" s="5"/>
      <c r="AJB82" s="5"/>
      <c r="AJC82" s="5"/>
      <c r="AJD82" s="5"/>
      <c r="AJE82" s="5"/>
      <c r="AJF82" s="5"/>
      <c r="AJG82" s="5"/>
      <c r="AJH82" s="5"/>
      <c r="AJI82" s="5"/>
      <c r="AJJ82" s="5"/>
      <c r="AJK82" s="5"/>
      <c r="AJL82" s="5"/>
      <c r="AJM82" s="5"/>
      <c r="AJN82" s="5"/>
      <c r="AJO82" s="5"/>
      <c r="AJP82" s="5"/>
      <c r="AJQ82" s="5"/>
      <c r="AJR82" s="5"/>
      <c r="AJS82" s="5"/>
      <c r="AJT82" s="5"/>
      <c r="AJU82" s="5"/>
      <c r="AJV82" s="5"/>
      <c r="AJW82" s="5"/>
      <c r="AJX82" s="5"/>
      <c r="AJY82" s="5"/>
      <c r="AJZ82" s="5"/>
      <c r="AKA82" s="5"/>
      <c r="AKB82" s="5"/>
      <c r="AKC82" s="5"/>
      <c r="AKD82" s="5"/>
      <c r="AKE82" s="5"/>
      <c r="AKF82" s="5"/>
      <c r="AKG82" s="5"/>
      <c r="AKH82" s="5"/>
      <c r="AKI82" s="5"/>
      <c r="AKJ82" s="5"/>
      <c r="AKK82" s="5"/>
      <c r="AKL82" s="5"/>
      <c r="AKM82" s="5"/>
      <c r="AKN82" s="5"/>
      <c r="AKO82" s="5"/>
      <c r="AKP82" s="5"/>
      <c r="AKQ82" s="5"/>
      <c r="AKR82" s="5"/>
      <c r="AKS82" s="5"/>
      <c r="AKT82" s="5"/>
      <c r="AKU82" s="5"/>
      <c r="AKV82" s="5"/>
      <c r="AKW82" s="5"/>
      <c r="AKX82" s="5"/>
      <c r="AKY82" s="5"/>
      <c r="AKZ82" s="5"/>
      <c r="ALA82" s="5"/>
      <c r="ALB82" s="5"/>
      <c r="ALC82" s="5"/>
      <c r="ALD82" s="5"/>
      <c r="ALE82" s="5"/>
      <c r="ALF82" s="5"/>
      <c r="ALG82" s="5"/>
      <c r="ALH82" s="5"/>
      <c r="ALI82" s="5"/>
      <c r="ALJ82" s="5"/>
      <c r="ALK82" s="5"/>
      <c r="ALL82" s="5"/>
      <c r="ALM82" s="5"/>
      <c r="ALN82" s="5"/>
      <c r="ALO82" s="5"/>
      <c r="ALP82" s="5"/>
      <c r="ALQ82" s="5"/>
      <c r="ALR82" s="5"/>
      <c r="ALS82" s="5"/>
      <c r="ALT82" s="5"/>
      <c r="ALU82" s="5"/>
      <c r="ALV82" s="5"/>
      <c r="ALW82" s="5"/>
      <c r="ALX82" s="5"/>
      <c r="ALY82" s="5"/>
      <c r="ALZ82" s="5"/>
      <c r="AMA82" s="5"/>
      <c r="AMB82" s="5"/>
      <c r="AMC82" s="5"/>
      <c r="AMD82" s="5"/>
      <c r="AME82" s="5"/>
      <c r="AMF82" s="5"/>
      <c r="AMG82" s="5"/>
      <c r="AMH82" s="5"/>
      <c r="AMI82" s="5"/>
      <c r="AMJ82" s="5"/>
      <c r="AMK82" s="5"/>
    </row>
    <row r="83" spans="1:1025" s="17" customFormat="1" ht="45" customHeight="1" x14ac:dyDescent="0.25">
      <c r="A83" s="11"/>
      <c r="B83" s="11"/>
      <c r="C83" s="11"/>
      <c r="D83" s="11"/>
      <c r="E83" s="12" t="s">
        <v>138</v>
      </c>
      <c r="F83" s="37" t="s">
        <v>207</v>
      </c>
      <c r="G83" s="3">
        <f t="shared" si="19"/>
        <v>731193.36</v>
      </c>
      <c r="H83" s="21">
        <f>100000+56193.36+95000+110000+170000+100000+100000</f>
        <v>731193.36</v>
      </c>
      <c r="I83" s="22">
        <v>0</v>
      </c>
      <c r="J83" s="21">
        <v>0</v>
      </c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T83" s="5"/>
      <c r="OU83" s="5"/>
      <c r="OV83" s="5"/>
      <c r="OW83" s="5"/>
      <c r="OX83" s="5"/>
      <c r="OY83" s="5"/>
      <c r="OZ83" s="5"/>
      <c r="PA83" s="5"/>
      <c r="PB83" s="5"/>
      <c r="PC83" s="5"/>
      <c r="PD83" s="5"/>
      <c r="PE83" s="5"/>
      <c r="PF83" s="5"/>
      <c r="PG83" s="5"/>
      <c r="PH83" s="5"/>
      <c r="PI83" s="5"/>
      <c r="PJ83" s="5"/>
      <c r="PK83" s="5"/>
      <c r="PL83" s="5"/>
      <c r="PM83" s="5"/>
      <c r="PN83" s="5"/>
      <c r="PO83" s="5"/>
      <c r="PP83" s="5"/>
      <c r="PQ83" s="5"/>
      <c r="PR83" s="5"/>
      <c r="PS83" s="5"/>
      <c r="PT83" s="5"/>
      <c r="PU83" s="5"/>
      <c r="PV83" s="5"/>
      <c r="PW83" s="5"/>
      <c r="PX83" s="5"/>
      <c r="PY83" s="5"/>
      <c r="PZ83" s="5"/>
      <c r="QA83" s="5"/>
      <c r="QB83" s="5"/>
      <c r="QC83" s="5"/>
      <c r="QD83" s="5"/>
      <c r="QE83" s="5"/>
      <c r="QF83" s="5"/>
      <c r="QG83" s="5"/>
      <c r="QH83" s="5"/>
      <c r="QI83" s="5"/>
      <c r="QJ83" s="5"/>
      <c r="QK83" s="5"/>
      <c r="QL83" s="5"/>
      <c r="QM83" s="5"/>
      <c r="QN83" s="5"/>
      <c r="QO83" s="5"/>
      <c r="QP83" s="5"/>
      <c r="QQ83" s="5"/>
      <c r="QR83" s="5"/>
      <c r="QS83" s="5"/>
      <c r="QT83" s="5"/>
      <c r="QU83" s="5"/>
      <c r="QV83" s="5"/>
      <c r="QW83" s="5"/>
      <c r="QX83" s="5"/>
      <c r="QY83" s="5"/>
      <c r="QZ83" s="5"/>
      <c r="RA83" s="5"/>
      <c r="RB83" s="5"/>
      <c r="RC83" s="5"/>
      <c r="RD83" s="5"/>
      <c r="RE83" s="5"/>
      <c r="RF83" s="5"/>
      <c r="RG83" s="5"/>
      <c r="RH83" s="5"/>
      <c r="RI83" s="5"/>
      <c r="RJ83" s="5"/>
      <c r="RK83" s="5"/>
      <c r="RL83" s="5"/>
      <c r="RM83" s="5"/>
      <c r="RN83" s="5"/>
      <c r="RO83" s="5"/>
      <c r="RP83" s="5"/>
      <c r="RQ83" s="5"/>
      <c r="RR83" s="5"/>
      <c r="RS83" s="5"/>
      <c r="RT83" s="5"/>
      <c r="RU83" s="5"/>
      <c r="RV83" s="5"/>
      <c r="RW83" s="5"/>
      <c r="RX83" s="5"/>
      <c r="RY83" s="5"/>
      <c r="RZ83" s="5"/>
      <c r="SA83" s="5"/>
      <c r="SB83" s="5"/>
      <c r="SC83" s="5"/>
      <c r="SD83" s="5"/>
      <c r="SE83" s="5"/>
      <c r="SF83" s="5"/>
      <c r="SG83" s="5"/>
      <c r="SH83" s="5"/>
      <c r="SI83" s="5"/>
      <c r="SJ83" s="5"/>
      <c r="SK83" s="5"/>
      <c r="SL83" s="5"/>
      <c r="SM83" s="5"/>
      <c r="SN83" s="5"/>
      <c r="SO83" s="5"/>
      <c r="SP83" s="5"/>
      <c r="SQ83" s="5"/>
      <c r="SR83" s="5"/>
      <c r="SS83" s="5"/>
      <c r="ST83" s="5"/>
      <c r="SU83" s="5"/>
      <c r="SV83" s="5"/>
      <c r="SW83" s="5"/>
      <c r="SX83" s="5"/>
      <c r="SY83" s="5"/>
      <c r="SZ83" s="5"/>
      <c r="TA83" s="5"/>
      <c r="TB83" s="5"/>
      <c r="TC83" s="5"/>
      <c r="TD83" s="5"/>
      <c r="TE83" s="5"/>
      <c r="TF83" s="5"/>
      <c r="TG83" s="5"/>
      <c r="TH83" s="5"/>
      <c r="TI83" s="5"/>
      <c r="TJ83" s="5"/>
      <c r="TK83" s="5"/>
      <c r="TL83" s="5"/>
      <c r="TM83" s="5"/>
      <c r="TN83" s="5"/>
      <c r="TO83" s="5"/>
      <c r="TP83" s="5"/>
      <c r="TQ83" s="5"/>
      <c r="TR83" s="5"/>
      <c r="TS83" s="5"/>
      <c r="TT83" s="5"/>
      <c r="TU83" s="5"/>
      <c r="TV83" s="5"/>
      <c r="TW83" s="5"/>
      <c r="TX83" s="5"/>
      <c r="TY83" s="5"/>
      <c r="TZ83" s="5"/>
      <c r="UA83" s="5"/>
      <c r="UB83" s="5"/>
      <c r="UC83" s="5"/>
      <c r="UD83" s="5"/>
      <c r="UE83" s="5"/>
      <c r="UF83" s="5"/>
      <c r="UG83" s="5"/>
      <c r="UH83" s="5"/>
      <c r="UI83" s="5"/>
      <c r="UJ83" s="5"/>
      <c r="UK83" s="5"/>
      <c r="UL83" s="5"/>
      <c r="UM83" s="5"/>
      <c r="UN83" s="5"/>
      <c r="UO83" s="5"/>
      <c r="UP83" s="5"/>
      <c r="UQ83" s="5"/>
      <c r="UR83" s="5"/>
      <c r="US83" s="5"/>
      <c r="UT83" s="5"/>
      <c r="UU83" s="5"/>
      <c r="UV83" s="5"/>
      <c r="UW83" s="5"/>
      <c r="UX83" s="5"/>
      <c r="UY83" s="5"/>
      <c r="UZ83" s="5"/>
      <c r="VA83" s="5"/>
      <c r="VB83" s="5"/>
      <c r="VC83" s="5"/>
      <c r="VD83" s="5"/>
      <c r="VE83" s="5"/>
      <c r="VF83" s="5"/>
      <c r="VG83" s="5"/>
      <c r="VH83" s="5"/>
      <c r="VI83" s="5"/>
      <c r="VJ83" s="5"/>
      <c r="VK83" s="5"/>
      <c r="VL83" s="5"/>
      <c r="VM83" s="5"/>
      <c r="VN83" s="5"/>
      <c r="VO83" s="5"/>
      <c r="VP83" s="5"/>
      <c r="VQ83" s="5"/>
      <c r="VR83" s="5"/>
      <c r="VS83" s="5"/>
      <c r="VT83" s="5"/>
      <c r="VU83" s="5"/>
      <c r="VV83" s="5"/>
      <c r="VW83" s="5"/>
      <c r="VX83" s="5"/>
      <c r="VY83" s="5"/>
      <c r="VZ83" s="5"/>
      <c r="WA83" s="5"/>
      <c r="WB83" s="5"/>
      <c r="WC83" s="5"/>
      <c r="WD83" s="5"/>
      <c r="WE83" s="5"/>
      <c r="WF83" s="5"/>
      <c r="WG83" s="5"/>
      <c r="WH83" s="5"/>
      <c r="WI83" s="5"/>
      <c r="WJ83" s="5"/>
      <c r="WK83" s="5"/>
      <c r="WL83" s="5"/>
      <c r="WM83" s="5"/>
      <c r="WN83" s="5"/>
      <c r="WO83" s="5"/>
      <c r="WP83" s="5"/>
      <c r="WQ83" s="5"/>
      <c r="WR83" s="5"/>
      <c r="WS83" s="5"/>
      <c r="WT83" s="5"/>
      <c r="WU83" s="5"/>
      <c r="WV83" s="5"/>
      <c r="WW83" s="5"/>
      <c r="WX83" s="5"/>
      <c r="WY83" s="5"/>
      <c r="WZ83" s="5"/>
      <c r="XA83" s="5"/>
      <c r="XB83" s="5"/>
      <c r="XC83" s="5"/>
      <c r="XD83" s="5"/>
      <c r="XE83" s="5"/>
      <c r="XF83" s="5"/>
      <c r="XG83" s="5"/>
      <c r="XH83" s="5"/>
      <c r="XI83" s="5"/>
      <c r="XJ83" s="5"/>
      <c r="XK83" s="5"/>
      <c r="XL83" s="5"/>
      <c r="XM83" s="5"/>
      <c r="XN83" s="5"/>
      <c r="XO83" s="5"/>
      <c r="XP83" s="5"/>
      <c r="XQ83" s="5"/>
      <c r="XR83" s="5"/>
      <c r="XS83" s="5"/>
      <c r="XT83" s="5"/>
      <c r="XU83" s="5"/>
      <c r="XV83" s="5"/>
      <c r="XW83" s="5"/>
      <c r="XX83" s="5"/>
      <c r="XY83" s="5"/>
      <c r="XZ83" s="5"/>
      <c r="YA83" s="5"/>
      <c r="YB83" s="5"/>
      <c r="YC83" s="5"/>
      <c r="YD83" s="5"/>
      <c r="YE83" s="5"/>
      <c r="YF83" s="5"/>
      <c r="YG83" s="5"/>
      <c r="YH83" s="5"/>
      <c r="YI83" s="5"/>
      <c r="YJ83" s="5"/>
      <c r="YK83" s="5"/>
      <c r="YL83" s="5"/>
      <c r="YM83" s="5"/>
      <c r="YN83" s="5"/>
      <c r="YO83" s="5"/>
      <c r="YP83" s="5"/>
      <c r="YQ83" s="5"/>
      <c r="YR83" s="5"/>
      <c r="YS83" s="5"/>
      <c r="YT83" s="5"/>
      <c r="YU83" s="5"/>
      <c r="YV83" s="5"/>
      <c r="YW83" s="5"/>
      <c r="YX83" s="5"/>
      <c r="YY83" s="5"/>
      <c r="YZ83" s="5"/>
      <c r="ZA83" s="5"/>
      <c r="ZB83" s="5"/>
      <c r="ZC83" s="5"/>
      <c r="ZD83" s="5"/>
      <c r="ZE83" s="5"/>
      <c r="ZF83" s="5"/>
      <c r="ZG83" s="5"/>
      <c r="ZH83" s="5"/>
      <c r="ZI83" s="5"/>
      <c r="ZJ83" s="5"/>
      <c r="ZK83" s="5"/>
      <c r="ZL83" s="5"/>
      <c r="ZM83" s="5"/>
      <c r="ZN83" s="5"/>
      <c r="ZO83" s="5"/>
      <c r="ZP83" s="5"/>
      <c r="ZQ83" s="5"/>
      <c r="ZR83" s="5"/>
      <c r="ZS83" s="5"/>
      <c r="ZT83" s="5"/>
      <c r="ZU83" s="5"/>
      <c r="ZV83" s="5"/>
      <c r="ZW83" s="5"/>
      <c r="ZX83" s="5"/>
      <c r="ZY83" s="5"/>
      <c r="ZZ83" s="5"/>
      <c r="AAA83" s="5"/>
      <c r="AAB83" s="5"/>
      <c r="AAC83" s="5"/>
      <c r="AAD83" s="5"/>
      <c r="AAE83" s="5"/>
      <c r="AAF83" s="5"/>
      <c r="AAG83" s="5"/>
      <c r="AAH83" s="5"/>
      <c r="AAI83" s="5"/>
      <c r="AAJ83" s="5"/>
      <c r="AAK83" s="5"/>
      <c r="AAL83" s="5"/>
      <c r="AAM83" s="5"/>
      <c r="AAN83" s="5"/>
      <c r="AAO83" s="5"/>
      <c r="AAP83" s="5"/>
      <c r="AAQ83" s="5"/>
      <c r="AAR83" s="5"/>
      <c r="AAS83" s="5"/>
      <c r="AAT83" s="5"/>
      <c r="AAU83" s="5"/>
      <c r="AAV83" s="5"/>
      <c r="AAW83" s="5"/>
      <c r="AAX83" s="5"/>
      <c r="AAY83" s="5"/>
      <c r="AAZ83" s="5"/>
      <c r="ABA83" s="5"/>
      <c r="ABB83" s="5"/>
      <c r="ABC83" s="5"/>
      <c r="ABD83" s="5"/>
      <c r="ABE83" s="5"/>
      <c r="ABF83" s="5"/>
      <c r="ABG83" s="5"/>
      <c r="ABH83" s="5"/>
      <c r="ABI83" s="5"/>
      <c r="ABJ83" s="5"/>
      <c r="ABK83" s="5"/>
      <c r="ABL83" s="5"/>
      <c r="ABM83" s="5"/>
      <c r="ABN83" s="5"/>
      <c r="ABO83" s="5"/>
      <c r="ABP83" s="5"/>
      <c r="ABQ83" s="5"/>
      <c r="ABR83" s="5"/>
      <c r="ABS83" s="5"/>
      <c r="ABT83" s="5"/>
      <c r="ABU83" s="5"/>
      <c r="ABV83" s="5"/>
      <c r="ABW83" s="5"/>
      <c r="ABX83" s="5"/>
      <c r="ABY83" s="5"/>
      <c r="ABZ83" s="5"/>
      <c r="ACA83" s="5"/>
      <c r="ACB83" s="5"/>
      <c r="ACC83" s="5"/>
      <c r="ACD83" s="5"/>
      <c r="ACE83" s="5"/>
      <c r="ACF83" s="5"/>
      <c r="ACG83" s="5"/>
      <c r="ACH83" s="5"/>
      <c r="ACI83" s="5"/>
      <c r="ACJ83" s="5"/>
      <c r="ACK83" s="5"/>
      <c r="ACL83" s="5"/>
      <c r="ACM83" s="5"/>
      <c r="ACN83" s="5"/>
      <c r="ACO83" s="5"/>
      <c r="ACP83" s="5"/>
      <c r="ACQ83" s="5"/>
      <c r="ACR83" s="5"/>
      <c r="ACS83" s="5"/>
      <c r="ACT83" s="5"/>
      <c r="ACU83" s="5"/>
      <c r="ACV83" s="5"/>
      <c r="ACW83" s="5"/>
      <c r="ACX83" s="5"/>
      <c r="ACY83" s="5"/>
      <c r="ACZ83" s="5"/>
      <c r="ADA83" s="5"/>
      <c r="ADB83" s="5"/>
      <c r="ADC83" s="5"/>
      <c r="ADD83" s="5"/>
      <c r="ADE83" s="5"/>
      <c r="ADF83" s="5"/>
      <c r="ADG83" s="5"/>
      <c r="ADH83" s="5"/>
      <c r="ADI83" s="5"/>
      <c r="ADJ83" s="5"/>
      <c r="ADK83" s="5"/>
      <c r="ADL83" s="5"/>
      <c r="ADM83" s="5"/>
      <c r="ADN83" s="5"/>
      <c r="ADO83" s="5"/>
      <c r="ADP83" s="5"/>
      <c r="ADQ83" s="5"/>
      <c r="ADR83" s="5"/>
      <c r="ADS83" s="5"/>
      <c r="ADT83" s="5"/>
      <c r="ADU83" s="5"/>
      <c r="ADV83" s="5"/>
      <c r="ADW83" s="5"/>
      <c r="ADX83" s="5"/>
      <c r="ADY83" s="5"/>
      <c r="ADZ83" s="5"/>
      <c r="AEA83" s="5"/>
      <c r="AEB83" s="5"/>
      <c r="AEC83" s="5"/>
      <c r="AED83" s="5"/>
      <c r="AEE83" s="5"/>
      <c r="AEF83" s="5"/>
      <c r="AEG83" s="5"/>
      <c r="AEH83" s="5"/>
      <c r="AEI83" s="5"/>
      <c r="AEJ83" s="5"/>
      <c r="AEK83" s="5"/>
      <c r="AEL83" s="5"/>
      <c r="AEM83" s="5"/>
      <c r="AEN83" s="5"/>
      <c r="AEO83" s="5"/>
      <c r="AEP83" s="5"/>
      <c r="AEQ83" s="5"/>
      <c r="AER83" s="5"/>
      <c r="AES83" s="5"/>
      <c r="AET83" s="5"/>
      <c r="AEU83" s="5"/>
      <c r="AEV83" s="5"/>
      <c r="AEW83" s="5"/>
      <c r="AEX83" s="5"/>
      <c r="AEY83" s="5"/>
      <c r="AEZ83" s="5"/>
      <c r="AFA83" s="5"/>
      <c r="AFB83" s="5"/>
      <c r="AFC83" s="5"/>
      <c r="AFD83" s="5"/>
      <c r="AFE83" s="5"/>
      <c r="AFF83" s="5"/>
      <c r="AFG83" s="5"/>
      <c r="AFH83" s="5"/>
      <c r="AFI83" s="5"/>
      <c r="AFJ83" s="5"/>
      <c r="AFK83" s="5"/>
      <c r="AFL83" s="5"/>
      <c r="AFM83" s="5"/>
      <c r="AFN83" s="5"/>
      <c r="AFO83" s="5"/>
      <c r="AFP83" s="5"/>
      <c r="AFQ83" s="5"/>
      <c r="AFR83" s="5"/>
      <c r="AFS83" s="5"/>
      <c r="AFT83" s="5"/>
      <c r="AFU83" s="5"/>
      <c r="AFV83" s="5"/>
      <c r="AFW83" s="5"/>
      <c r="AFX83" s="5"/>
      <c r="AFY83" s="5"/>
      <c r="AFZ83" s="5"/>
      <c r="AGA83" s="5"/>
      <c r="AGB83" s="5"/>
      <c r="AGC83" s="5"/>
      <c r="AGD83" s="5"/>
      <c r="AGE83" s="5"/>
      <c r="AGF83" s="5"/>
      <c r="AGG83" s="5"/>
      <c r="AGH83" s="5"/>
      <c r="AGI83" s="5"/>
      <c r="AGJ83" s="5"/>
      <c r="AGK83" s="5"/>
      <c r="AGL83" s="5"/>
      <c r="AGM83" s="5"/>
      <c r="AGN83" s="5"/>
      <c r="AGO83" s="5"/>
      <c r="AGP83" s="5"/>
      <c r="AGQ83" s="5"/>
      <c r="AGR83" s="5"/>
      <c r="AGS83" s="5"/>
      <c r="AGT83" s="5"/>
      <c r="AGU83" s="5"/>
      <c r="AGV83" s="5"/>
      <c r="AGW83" s="5"/>
      <c r="AGX83" s="5"/>
      <c r="AGY83" s="5"/>
      <c r="AGZ83" s="5"/>
      <c r="AHA83" s="5"/>
      <c r="AHB83" s="5"/>
      <c r="AHC83" s="5"/>
      <c r="AHD83" s="5"/>
      <c r="AHE83" s="5"/>
      <c r="AHF83" s="5"/>
      <c r="AHG83" s="5"/>
      <c r="AHH83" s="5"/>
      <c r="AHI83" s="5"/>
      <c r="AHJ83" s="5"/>
      <c r="AHK83" s="5"/>
      <c r="AHL83" s="5"/>
      <c r="AHM83" s="5"/>
      <c r="AHN83" s="5"/>
      <c r="AHO83" s="5"/>
      <c r="AHP83" s="5"/>
      <c r="AHQ83" s="5"/>
      <c r="AHR83" s="5"/>
      <c r="AHS83" s="5"/>
      <c r="AHT83" s="5"/>
      <c r="AHU83" s="5"/>
      <c r="AHV83" s="5"/>
      <c r="AHW83" s="5"/>
      <c r="AHX83" s="5"/>
      <c r="AHY83" s="5"/>
      <c r="AHZ83" s="5"/>
      <c r="AIA83" s="5"/>
      <c r="AIB83" s="5"/>
      <c r="AIC83" s="5"/>
      <c r="AID83" s="5"/>
      <c r="AIE83" s="5"/>
      <c r="AIF83" s="5"/>
      <c r="AIG83" s="5"/>
      <c r="AIH83" s="5"/>
      <c r="AII83" s="5"/>
      <c r="AIJ83" s="5"/>
      <c r="AIK83" s="5"/>
      <c r="AIL83" s="5"/>
      <c r="AIM83" s="5"/>
      <c r="AIN83" s="5"/>
      <c r="AIO83" s="5"/>
      <c r="AIP83" s="5"/>
      <c r="AIQ83" s="5"/>
      <c r="AIR83" s="5"/>
      <c r="AIS83" s="5"/>
      <c r="AIT83" s="5"/>
      <c r="AIU83" s="5"/>
      <c r="AIV83" s="5"/>
      <c r="AIW83" s="5"/>
      <c r="AIX83" s="5"/>
      <c r="AIY83" s="5"/>
      <c r="AIZ83" s="5"/>
      <c r="AJA83" s="5"/>
      <c r="AJB83" s="5"/>
      <c r="AJC83" s="5"/>
      <c r="AJD83" s="5"/>
      <c r="AJE83" s="5"/>
      <c r="AJF83" s="5"/>
      <c r="AJG83" s="5"/>
      <c r="AJH83" s="5"/>
      <c r="AJI83" s="5"/>
      <c r="AJJ83" s="5"/>
      <c r="AJK83" s="5"/>
      <c r="AJL83" s="5"/>
      <c r="AJM83" s="5"/>
      <c r="AJN83" s="5"/>
      <c r="AJO83" s="5"/>
      <c r="AJP83" s="5"/>
      <c r="AJQ83" s="5"/>
      <c r="AJR83" s="5"/>
      <c r="AJS83" s="5"/>
      <c r="AJT83" s="5"/>
      <c r="AJU83" s="5"/>
      <c r="AJV83" s="5"/>
      <c r="AJW83" s="5"/>
      <c r="AJX83" s="5"/>
      <c r="AJY83" s="5"/>
      <c r="AJZ83" s="5"/>
      <c r="AKA83" s="5"/>
      <c r="AKB83" s="5"/>
      <c r="AKC83" s="5"/>
      <c r="AKD83" s="5"/>
      <c r="AKE83" s="5"/>
      <c r="AKF83" s="5"/>
      <c r="AKG83" s="5"/>
      <c r="AKH83" s="5"/>
      <c r="AKI83" s="5"/>
      <c r="AKJ83" s="5"/>
      <c r="AKK83" s="5"/>
      <c r="AKL83" s="5"/>
      <c r="AKM83" s="5"/>
      <c r="AKN83" s="5"/>
      <c r="AKO83" s="5"/>
      <c r="AKP83" s="5"/>
      <c r="AKQ83" s="5"/>
      <c r="AKR83" s="5"/>
      <c r="AKS83" s="5"/>
      <c r="AKT83" s="5"/>
      <c r="AKU83" s="5"/>
      <c r="AKV83" s="5"/>
      <c r="AKW83" s="5"/>
      <c r="AKX83" s="5"/>
      <c r="AKY83" s="5"/>
      <c r="AKZ83" s="5"/>
      <c r="ALA83" s="5"/>
      <c r="ALB83" s="5"/>
      <c r="ALC83" s="5"/>
      <c r="ALD83" s="5"/>
      <c r="ALE83" s="5"/>
      <c r="ALF83" s="5"/>
      <c r="ALG83" s="5"/>
      <c r="ALH83" s="5"/>
      <c r="ALI83" s="5"/>
      <c r="ALJ83" s="5"/>
      <c r="ALK83" s="5"/>
      <c r="ALL83" s="5"/>
      <c r="ALM83" s="5"/>
      <c r="ALN83" s="5"/>
      <c r="ALO83" s="5"/>
      <c r="ALP83" s="5"/>
      <c r="ALQ83" s="5"/>
      <c r="ALR83" s="5"/>
      <c r="ALS83" s="5"/>
      <c r="ALT83" s="5"/>
      <c r="ALU83" s="5"/>
      <c r="ALV83" s="5"/>
      <c r="ALW83" s="5"/>
      <c r="ALX83" s="5"/>
      <c r="ALY83" s="5"/>
      <c r="ALZ83" s="5"/>
      <c r="AMA83" s="5"/>
      <c r="AMB83" s="5"/>
      <c r="AMC83" s="5"/>
      <c r="AMD83" s="5"/>
      <c r="AME83" s="5"/>
      <c r="AMF83" s="5"/>
      <c r="AMG83" s="5"/>
      <c r="AMH83" s="5"/>
      <c r="AMI83" s="5"/>
      <c r="AMJ83" s="5"/>
      <c r="AMK83" s="5"/>
    </row>
    <row r="84" spans="1:1025" ht="33.75" customHeight="1" x14ac:dyDescent="0.25">
      <c r="A84" s="11"/>
      <c r="B84" s="11">
        <v>7000</v>
      </c>
      <c r="C84" s="11"/>
      <c r="D84" s="11" t="s">
        <v>114</v>
      </c>
      <c r="E84" s="12"/>
      <c r="F84" s="33"/>
      <c r="G84" s="3">
        <f>G85</f>
        <v>14608</v>
      </c>
      <c r="H84" s="3">
        <f t="shared" ref="H84:J84" si="20">H85</f>
        <v>14608</v>
      </c>
      <c r="I84" s="3">
        <f t="shared" si="20"/>
        <v>0</v>
      </c>
      <c r="J84" s="3">
        <f t="shared" si="20"/>
        <v>0</v>
      </c>
      <c r="K84" s="23"/>
    </row>
    <row r="85" spans="1:1025" ht="69.75" customHeight="1" x14ac:dyDescent="0.25">
      <c r="A85" s="13">
        <v>1617130</v>
      </c>
      <c r="B85" s="13" t="s">
        <v>59</v>
      </c>
      <c r="C85" s="13" t="s">
        <v>60</v>
      </c>
      <c r="D85" s="9" t="s">
        <v>99</v>
      </c>
      <c r="E85" s="12" t="str">
        <f>E59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85" s="44" t="s">
        <v>219</v>
      </c>
      <c r="G85" s="3">
        <f t="shared" ref="G85" si="21">H85+I85</f>
        <v>14608</v>
      </c>
      <c r="H85" s="21">
        <f>21608-7000</f>
        <v>14608</v>
      </c>
      <c r="I85" s="22">
        <v>0</v>
      </c>
      <c r="J85" s="21">
        <v>0</v>
      </c>
      <c r="K85" s="23"/>
    </row>
    <row r="86" spans="1:1025" s="17" customFormat="1" ht="28.5" customHeight="1" x14ac:dyDescent="0.25">
      <c r="A86" s="11"/>
      <c r="B86" s="11">
        <v>8000</v>
      </c>
      <c r="C86" s="26"/>
      <c r="D86" s="18" t="s">
        <v>119</v>
      </c>
      <c r="E86" s="20"/>
      <c r="F86" s="34"/>
      <c r="G86" s="3">
        <f>G87</f>
        <v>12300</v>
      </c>
      <c r="H86" s="3">
        <f t="shared" ref="H86:J86" si="22">H87</f>
        <v>0</v>
      </c>
      <c r="I86" s="3">
        <f t="shared" si="22"/>
        <v>12300</v>
      </c>
      <c r="J86" s="3">
        <f t="shared" si="22"/>
        <v>0</v>
      </c>
      <c r="K86" s="27">
        <f>2722180-G86</f>
        <v>2709880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T86" s="5"/>
      <c r="OU86" s="5"/>
      <c r="OV86" s="5"/>
      <c r="OW86" s="5"/>
      <c r="OX86" s="5"/>
      <c r="OY86" s="5"/>
      <c r="OZ86" s="5"/>
      <c r="PA86" s="5"/>
      <c r="PB86" s="5"/>
      <c r="PC86" s="5"/>
      <c r="PD86" s="5"/>
      <c r="PE86" s="5"/>
      <c r="PF86" s="5"/>
      <c r="PG86" s="5"/>
      <c r="PH86" s="5"/>
      <c r="PI86" s="5"/>
      <c r="PJ86" s="5"/>
      <c r="PK86" s="5"/>
      <c r="PL86" s="5"/>
      <c r="PM86" s="5"/>
      <c r="PN86" s="5"/>
      <c r="PO86" s="5"/>
      <c r="PP86" s="5"/>
      <c r="PQ86" s="5"/>
      <c r="PR86" s="5"/>
      <c r="PS86" s="5"/>
      <c r="PT86" s="5"/>
      <c r="PU86" s="5"/>
      <c r="PV86" s="5"/>
      <c r="PW86" s="5"/>
      <c r="PX86" s="5"/>
      <c r="PY86" s="5"/>
      <c r="PZ86" s="5"/>
      <c r="QA86" s="5"/>
      <c r="QB86" s="5"/>
      <c r="QC86" s="5"/>
      <c r="QD86" s="5"/>
      <c r="QE86" s="5"/>
      <c r="QF86" s="5"/>
      <c r="QG86" s="5"/>
      <c r="QH86" s="5"/>
      <c r="QI86" s="5"/>
      <c r="QJ86" s="5"/>
      <c r="QK86" s="5"/>
      <c r="QL86" s="5"/>
      <c r="QM86" s="5"/>
      <c r="QN86" s="5"/>
      <c r="QO86" s="5"/>
      <c r="QP86" s="5"/>
      <c r="QQ86" s="5"/>
      <c r="QR86" s="5"/>
      <c r="QS86" s="5"/>
      <c r="QT86" s="5"/>
      <c r="QU86" s="5"/>
      <c r="QV86" s="5"/>
      <c r="QW86" s="5"/>
      <c r="QX86" s="5"/>
      <c r="QY86" s="5"/>
      <c r="QZ86" s="5"/>
      <c r="RA86" s="5"/>
      <c r="RB86" s="5"/>
      <c r="RC86" s="5"/>
      <c r="RD86" s="5"/>
      <c r="RE86" s="5"/>
      <c r="RF86" s="5"/>
      <c r="RG86" s="5"/>
      <c r="RH86" s="5"/>
      <c r="RI86" s="5"/>
      <c r="RJ86" s="5"/>
      <c r="RK86" s="5"/>
      <c r="RL86" s="5"/>
      <c r="RM86" s="5"/>
      <c r="RN86" s="5"/>
      <c r="RO86" s="5"/>
      <c r="RP86" s="5"/>
      <c r="RQ86" s="5"/>
      <c r="RR86" s="5"/>
      <c r="RS86" s="5"/>
      <c r="RT86" s="5"/>
      <c r="RU86" s="5"/>
      <c r="RV86" s="5"/>
      <c r="RW86" s="5"/>
      <c r="RX86" s="5"/>
      <c r="RY86" s="5"/>
      <c r="RZ86" s="5"/>
      <c r="SA86" s="5"/>
      <c r="SB86" s="5"/>
      <c r="SC86" s="5"/>
      <c r="SD86" s="5"/>
      <c r="SE86" s="5"/>
      <c r="SF86" s="5"/>
      <c r="SG86" s="5"/>
      <c r="SH86" s="5"/>
      <c r="SI86" s="5"/>
      <c r="SJ86" s="5"/>
      <c r="SK86" s="5"/>
      <c r="SL86" s="5"/>
      <c r="SM86" s="5"/>
      <c r="SN86" s="5"/>
      <c r="SO86" s="5"/>
      <c r="SP86" s="5"/>
      <c r="SQ86" s="5"/>
      <c r="SR86" s="5"/>
      <c r="SS86" s="5"/>
      <c r="ST86" s="5"/>
      <c r="SU86" s="5"/>
      <c r="SV86" s="5"/>
      <c r="SW86" s="5"/>
      <c r="SX86" s="5"/>
      <c r="SY86" s="5"/>
      <c r="SZ86" s="5"/>
      <c r="TA86" s="5"/>
      <c r="TB86" s="5"/>
      <c r="TC86" s="5"/>
      <c r="TD86" s="5"/>
      <c r="TE86" s="5"/>
      <c r="TF86" s="5"/>
      <c r="TG86" s="5"/>
      <c r="TH86" s="5"/>
      <c r="TI86" s="5"/>
      <c r="TJ86" s="5"/>
      <c r="TK86" s="5"/>
      <c r="TL86" s="5"/>
      <c r="TM86" s="5"/>
      <c r="TN86" s="5"/>
      <c r="TO86" s="5"/>
      <c r="TP86" s="5"/>
      <c r="TQ86" s="5"/>
      <c r="TR86" s="5"/>
      <c r="TS86" s="5"/>
      <c r="TT86" s="5"/>
      <c r="TU86" s="5"/>
      <c r="TV86" s="5"/>
      <c r="TW86" s="5"/>
      <c r="TX86" s="5"/>
      <c r="TY86" s="5"/>
      <c r="TZ86" s="5"/>
      <c r="UA86" s="5"/>
      <c r="UB86" s="5"/>
      <c r="UC86" s="5"/>
      <c r="UD86" s="5"/>
      <c r="UE86" s="5"/>
      <c r="UF86" s="5"/>
      <c r="UG86" s="5"/>
      <c r="UH86" s="5"/>
      <c r="UI86" s="5"/>
      <c r="UJ86" s="5"/>
      <c r="UK86" s="5"/>
      <c r="UL86" s="5"/>
      <c r="UM86" s="5"/>
      <c r="UN86" s="5"/>
      <c r="UO86" s="5"/>
      <c r="UP86" s="5"/>
      <c r="UQ86" s="5"/>
      <c r="UR86" s="5"/>
      <c r="US86" s="5"/>
      <c r="UT86" s="5"/>
      <c r="UU86" s="5"/>
      <c r="UV86" s="5"/>
      <c r="UW86" s="5"/>
      <c r="UX86" s="5"/>
      <c r="UY86" s="5"/>
      <c r="UZ86" s="5"/>
      <c r="VA86" s="5"/>
      <c r="VB86" s="5"/>
      <c r="VC86" s="5"/>
      <c r="VD86" s="5"/>
      <c r="VE86" s="5"/>
      <c r="VF86" s="5"/>
      <c r="VG86" s="5"/>
      <c r="VH86" s="5"/>
      <c r="VI86" s="5"/>
      <c r="VJ86" s="5"/>
      <c r="VK86" s="5"/>
      <c r="VL86" s="5"/>
      <c r="VM86" s="5"/>
      <c r="VN86" s="5"/>
      <c r="VO86" s="5"/>
      <c r="VP86" s="5"/>
      <c r="VQ86" s="5"/>
      <c r="VR86" s="5"/>
      <c r="VS86" s="5"/>
      <c r="VT86" s="5"/>
      <c r="VU86" s="5"/>
      <c r="VV86" s="5"/>
      <c r="VW86" s="5"/>
      <c r="VX86" s="5"/>
      <c r="VY86" s="5"/>
      <c r="VZ86" s="5"/>
      <c r="WA86" s="5"/>
      <c r="WB86" s="5"/>
      <c r="WC86" s="5"/>
      <c r="WD86" s="5"/>
      <c r="WE86" s="5"/>
      <c r="WF86" s="5"/>
      <c r="WG86" s="5"/>
      <c r="WH86" s="5"/>
      <c r="WI86" s="5"/>
      <c r="WJ86" s="5"/>
      <c r="WK86" s="5"/>
      <c r="WL86" s="5"/>
      <c r="WM86" s="5"/>
      <c r="WN86" s="5"/>
      <c r="WO86" s="5"/>
      <c r="WP86" s="5"/>
      <c r="WQ86" s="5"/>
      <c r="WR86" s="5"/>
      <c r="WS86" s="5"/>
      <c r="WT86" s="5"/>
      <c r="WU86" s="5"/>
      <c r="WV86" s="5"/>
      <c r="WW86" s="5"/>
      <c r="WX86" s="5"/>
      <c r="WY86" s="5"/>
      <c r="WZ86" s="5"/>
      <c r="XA86" s="5"/>
      <c r="XB86" s="5"/>
      <c r="XC86" s="5"/>
      <c r="XD86" s="5"/>
      <c r="XE86" s="5"/>
      <c r="XF86" s="5"/>
      <c r="XG86" s="5"/>
      <c r="XH86" s="5"/>
      <c r="XI86" s="5"/>
      <c r="XJ86" s="5"/>
      <c r="XK86" s="5"/>
      <c r="XL86" s="5"/>
      <c r="XM86" s="5"/>
      <c r="XN86" s="5"/>
      <c r="XO86" s="5"/>
      <c r="XP86" s="5"/>
      <c r="XQ86" s="5"/>
      <c r="XR86" s="5"/>
      <c r="XS86" s="5"/>
      <c r="XT86" s="5"/>
      <c r="XU86" s="5"/>
      <c r="XV86" s="5"/>
      <c r="XW86" s="5"/>
      <c r="XX86" s="5"/>
      <c r="XY86" s="5"/>
      <c r="XZ86" s="5"/>
      <c r="YA86" s="5"/>
      <c r="YB86" s="5"/>
      <c r="YC86" s="5"/>
      <c r="YD86" s="5"/>
      <c r="YE86" s="5"/>
      <c r="YF86" s="5"/>
      <c r="YG86" s="5"/>
      <c r="YH86" s="5"/>
      <c r="YI86" s="5"/>
      <c r="YJ86" s="5"/>
      <c r="YK86" s="5"/>
      <c r="YL86" s="5"/>
      <c r="YM86" s="5"/>
      <c r="YN86" s="5"/>
      <c r="YO86" s="5"/>
      <c r="YP86" s="5"/>
      <c r="YQ86" s="5"/>
      <c r="YR86" s="5"/>
      <c r="YS86" s="5"/>
      <c r="YT86" s="5"/>
      <c r="YU86" s="5"/>
      <c r="YV86" s="5"/>
      <c r="YW86" s="5"/>
      <c r="YX86" s="5"/>
      <c r="YY86" s="5"/>
      <c r="YZ86" s="5"/>
      <c r="ZA86" s="5"/>
      <c r="ZB86" s="5"/>
      <c r="ZC86" s="5"/>
      <c r="ZD86" s="5"/>
      <c r="ZE86" s="5"/>
      <c r="ZF86" s="5"/>
      <c r="ZG86" s="5"/>
      <c r="ZH86" s="5"/>
      <c r="ZI86" s="5"/>
      <c r="ZJ86" s="5"/>
      <c r="ZK86" s="5"/>
      <c r="ZL86" s="5"/>
      <c r="ZM86" s="5"/>
      <c r="ZN86" s="5"/>
      <c r="ZO86" s="5"/>
      <c r="ZP86" s="5"/>
      <c r="ZQ86" s="5"/>
      <c r="ZR86" s="5"/>
      <c r="ZS86" s="5"/>
      <c r="ZT86" s="5"/>
      <c r="ZU86" s="5"/>
      <c r="ZV86" s="5"/>
      <c r="ZW86" s="5"/>
      <c r="ZX86" s="5"/>
      <c r="ZY86" s="5"/>
      <c r="ZZ86" s="5"/>
      <c r="AAA86" s="5"/>
      <c r="AAB86" s="5"/>
      <c r="AAC86" s="5"/>
      <c r="AAD86" s="5"/>
      <c r="AAE86" s="5"/>
      <c r="AAF86" s="5"/>
      <c r="AAG86" s="5"/>
      <c r="AAH86" s="5"/>
      <c r="AAI86" s="5"/>
      <c r="AAJ86" s="5"/>
      <c r="AAK86" s="5"/>
      <c r="AAL86" s="5"/>
      <c r="AAM86" s="5"/>
      <c r="AAN86" s="5"/>
      <c r="AAO86" s="5"/>
      <c r="AAP86" s="5"/>
      <c r="AAQ86" s="5"/>
      <c r="AAR86" s="5"/>
      <c r="AAS86" s="5"/>
      <c r="AAT86" s="5"/>
      <c r="AAU86" s="5"/>
      <c r="AAV86" s="5"/>
      <c r="AAW86" s="5"/>
      <c r="AAX86" s="5"/>
      <c r="AAY86" s="5"/>
      <c r="AAZ86" s="5"/>
      <c r="ABA86" s="5"/>
      <c r="ABB86" s="5"/>
      <c r="ABC86" s="5"/>
      <c r="ABD86" s="5"/>
      <c r="ABE86" s="5"/>
      <c r="ABF86" s="5"/>
      <c r="ABG86" s="5"/>
      <c r="ABH86" s="5"/>
      <c r="ABI86" s="5"/>
      <c r="ABJ86" s="5"/>
      <c r="ABK86" s="5"/>
      <c r="ABL86" s="5"/>
      <c r="ABM86" s="5"/>
      <c r="ABN86" s="5"/>
      <c r="ABO86" s="5"/>
      <c r="ABP86" s="5"/>
      <c r="ABQ86" s="5"/>
      <c r="ABR86" s="5"/>
      <c r="ABS86" s="5"/>
      <c r="ABT86" s="5"/>
      <c r="ABU86" s="5"/>
      <c r="ABV86" s="5"/>
      <c r="ABW86" s="5"/>
      <c r="ABX86" s="5"/>
      <c r="ABY86" s="5"/>
      <c r="ABZ86" s="5"/>
      <c r="ACA86" s="5"/>
      <c r="ACB86" s="5"/>
      <c r="ACC86" s="5"/>
      <c r="ACD86" s="5"/>
      <c r="ACE86" s="5"/>
      <c r="ACF86" s="5"/>
      <c r="ACG86" s="5"/>
      <c r="ACH86" s="5"/>
      <c r="ACI86" s="5"/>
      <c r="ACJ86" s="5"/>
      <c r="ACK86" s="5"/>
      <c r="ACL86" s="5"/>
      <c r="ACM86" s="5"/>
      <c r="ACN86" s="5"/>
      <c r="ACO86" s="5"/>
      <c r="ACP86" s="5"/>
      <c r="ACQ86" s="5"/>
      <c r="ACR86" s="5"/>
      <c r="ACS86" s="5"/>
      <c r="ACT86" s="5"/>
      <c r="ACU86" s="5"/>
      <c r="ACV86" s="5"/>
      <c r="ACW86" s="5"/>
      <c r="ACX86" s="5"/>
      <c r="ACY86" s="5"/>
      <c r="ACZ86" s="5"/>
      <c r="ADA86" s="5"/>
      <c r="ADB86" s="5"/>
      <c r="ADC86" s="5"/>
      <c r="ADD86" s="5"/>
      <c r="ADE86" s="5"/>
      <c r="ADF86" s="5"/>
      <c r="ADG86" s="5"/>
      <c r="ADH86" s="5"/>
      <c r="ADI86" s="5"/>
      <c r="ADJ86" s="5"/>
      <c r="ADK86" s="5"/>
      <c r="ADL86" s="5"/>
      <c r="ADM86" s="5"/>
      <c r="ADN86" s="5"/>
      <c r="ADO86" s="5"/>
      <c r="ADP86" s="5"/>
      <c r="ADQ86" s="5"/>
      <c r="ADR86" s="5"/>
      <c r="ADS86" s="5"/>
      <c r="ADT86" s="5"/>
      <c r="ADU86" s="5"/>
      <c r="ADV86" s="5"/>
      <c r="ADW86" s="5"/>
      <c r="ADX86" s="5"/>
      <c r="ADY86" s="5"/>
      <c r="ADZ86" s="5"/>
      <c r="AEA86" s="5"/>
      <c r="AEB86" s="5"/>
      <c r="AEC86" s="5"/>
      <c r="AED86" s="5"/>
      <c r="AEE86" s="5"/>
      <c r="AEF86" s="5"/>
      <c r="AEG86" s="5"/>
      <c r="AEH86" s="5"/>
      <c r="AEI86" s="5"/>
      <c r="AEJ86" s="5"/>
      <c r="AEK86" s="5"/>
      <c r="AEL86" s="5"/>
      <c r="AEM86" s="5"/>
      <c r="AEN86" s="5"/>
      <c r="AEO86" s="5"/>
      <c r="AEP86" s="5"/>
      <c r="AEQ86" s="5"/>
      <c r="AER86" s="5"/>
      <c r="AES86" s="5"/>
      <c r="AET86" s="5"/>
      <c r="AEU86" s="5"/>
      <c r="AEV86" s="5"/>
      <c r="AEW86" s="5"/>
      <c r="AEX86" s="5"/>
      <c r="AEY86" s="5"/>
      <c r="AEZ86" s="5"/>
      <c r="AFA86" s="5"/>
      <c r="AFB86" s="5"/>
      <c r="AFC86" s="5"/>
      <c r="AFD86" s="5"/>
      <c r="AFE86" s="5"/>
      <c r="AFF86" s="5"/>
      <c r="AFG86" s="5"/>
      <c r="AFH86" s="5"/>
      <c r="AFI86" s="5"/>
      <c r="AFJ86" s="5"/>
      <c r="AFK86" s="5"/>
      <c r="AFL86" s="5"/>
      <c r="AFM86" s="5"/>
      <c r="AFN86" s="5"/>
      <c r="AFO86" s="5"/>
      <c r="AFP86" s="5"/>
      <c r="AFQ86" s="5"/>
      <c r="AFR86" s="5"/>
      <c r="AFS86" s="5"/>
      <c r="AFT86" s="5"/>
      <c r="AFU86" s="5"/>
      <c r="AFV86" s="5"/>
      <c r="AFW86" s="5"/>
      <c r="AFX86" s="5"/>
      <c r="AFY86" s="5"/>
      <c r="AFZ86" s="5"/>
      <c r="AGA86" s="5"/>
      <c r="AGB86" s="5"/>
      <c r="AGC86" s="5"/>
      <c r="AGD86" s="5"/>
      <c r="AGE86" s="5"/>
      <c r="AGF86" s="5"/>
      <c r="AGG86" s="5"/>
      <c r="AGH86" s="5"/>
      <c r="AGI86" s="5"/>
      <c r="AGJ86" s="5"/>
      <c r="AGK86" s="5"/>
      <c r="AGL86" s="5"/>
      <c r="AGM86" s="5"/>
      <c r="AGN86" s="5"/>
      <c r="AGO86" s="5"/>
      <c r="AGP86" s="5"/>
      <c r="AGQ86" s="5"/>
      <c r="AGR86" s="5"/>
      <c r="AGS86" s="5"/>
      <c r="AGT86" s="5"/>
      <c r="AGU86" s="5"/>
      <c r="AGV86" s="5"/>
      <c r="AGW86" s="5"/>
      <c r="AGX86" s="5"/>
      <c r="AGY86" s="5"/>
      <c r="AGZ86" s="5"/>
      <c r="AHA86" s="5"/>
      <c r="AHB86" s="5"/>
      <c r="AHC86" s="5"/>
      <c r="AHD86" s="5"/>
      <c r="AHE86" s="5"/>
      <c r="AHF86" s="5"/>
      <c r="AHG86" s="5"/>
      <c r="AHH86" s="5"/>
      <c r="AHI86" s="5"/>
      <c r="AHJ86" s="5"/>
      <c r="AHK86" s="5"/>
      <c r="AHL86" s="5"/>
      <c r="AHM86" s="5"/>
      <c r="AHN86" s="5"/>
      <c r="AHO86" s="5"/>
      <c r="AHP86" s="5"/>
      <c r="AHQ86" s="5"/>
      <c r="AHR86" s="5"/>
      <c r="AHS86" s="5"/>
      <c r="AHT86" s="5"/>
      <c r="AHU86" s="5"/>
      <c r="AHV86" s="5"/>
      <c r="AHW86" s="5"/>
      <c r="AHX86" s="5"/>
      <c r="AHY86" s="5"/>
      <c r="AHZ86" s="5"/>
      <c r="AIA86" s="5"/>
      <c r="AIB86" s="5"/>
      <c r="AIC86" s="5"/>
      <c r="AID86" s="5"/>
      <c r="AIE86" s="5"/>
      <c r="AIF86" s="5"/>
      <c r="AIG86" s="5"/>
      <c r="AIH86" s="5"/>
      <c r="AII86" s="5"/>
      <c r="AIJ86" s="5"/>
      <c r="AIK86" s="5"/>
      <c r="AIL86" s="5"/>
      <c r="AIM86" s="5"/>
      <c r="AIN86" s="5"/>
      <c r="AIO86" s="5"/>
      <c r="AIP86" s="5"/>
      <c r="AIQ86" s="5"/>
      <c r="AIR86" s="5"/>
      <c r="AIS86" s="5"/>
      <c r="AIT86" s="5"/>
      <c r="AIU86" s="5"/>
      <c r="AIV86" s="5"/>
      <c r="AIW86" s="5"/>
      <c r="AIX86" s="5"/>
      <c r="AIY86" s="5"/>
      <c r="AIZ86" s="5"/>
      <c r="AJA86" s="5"/>
      <c r="AJB86" s="5"/>
      <c r="AJC86" s="5"/>
      <c r="AJD86" s="5"/>
      <c r="AJE86" s="5"/>
      <c r="AJF86" s="5"/>
      <c r="AJG86" s="5"/>
      <c r="AJH86" s="5"/>
      <c r="AJI86" s="5"/>
      <c r="AJJ86" s="5"/>
      <c r="AJK86" s="5"/>
      <c r="AJL86" s="5"/>
      <c r="AJM86" s="5"/>
      <c r="AJN86" s="5"/>
      <c r="AJO86" s="5"/>
      <c r="AJP86" s="5"/>
      <c r="AJQ86" s="5"/>
      <c r="AJR86" s="5"/>
      <c r="AJS86" s="5"/>
      <c r="AJT86" s="5"/>
      <c r="AJU86" s="5"/>
      <c r="AJV86" s="5"/>
      <c r="AJW86" s="5"/>
      <c r="AJX86" s="5"/>
      <c r="AJY86" s="5"/>
      <c r="AJZ86" s="5"/>
      <c r="AKA86" s="5"/>
      <c r="AKB86" s="5"/>
      <c r="AKC86" s="5"/>
      <c r="AKD86" s="5"/>
      <c r="AKE86" s="5"/>
      <c r="AKF86" s="5"/>
      <c r="AKG86" s="5"/>
      <c r="AKH86" s="5"/>
      <c r="AKI86" s="5"/>
      <c r="AKJ86" s="5"/>
      <c r="AKK86" s="5"/>
      <c r="AKL86" s="5"/>
      <c r="AKM86" s="5"/>
      <c r="AKN86" s="5"/>
      <c r="AKO86" s="5"/>
      <c r="AKP86" s="5"/>
      <c r="AKQ86" s="5"/>
      <c r="AKR86" s="5"/>
      <c r="AKS86" s="5"/>
      <c r="AKT86" s="5"/>
      <c r="AKU86" s="5"/>
      <c r="AKV86" s="5"/>
      <c r="AKW86" s="5"/>
      <c r="AKX86" s="5"/>
      <c r="AKY86" s="5"/>
      <c r="AKZ86" s="5"/>
      <c r="ALA86" s="5"/>
      <c r="ALB86" s="5"/>
      <c r="ALC86" s="5"/>
      <c r="ALD86" s="5"/>
      <c r="ALE86" s="5"/>
      <c r="ALF86" s="5"/>
      <c r="ALG86" s="5"/>
      <c r="ALH86" s="5"/>
      <c r="ALI86" s="5"/>
      <c r="ALJ86" s="5"/>
      <c r="ALK86" s="5"/>
      <c r="ALL86" s="5"/>
      <c r="ALM86" s="5"/>
      <c r="ALN86" s="5"/>
      <c r="ALO86" s="5"/>
      <c r="ALP86" s="5"/>
      <c r="ALQ86" s="5"/>
      <c r="ALR86" s="5"/>
      <c r="ALS86" s="5"/>
      <c r="ALT86" s="5"/>
      <c r="ALU86" s="5"/>
      <c r="ALV86" s="5"/>
      <c r="ALW86" s="5"/>
      <c r="ALX86" s="5"/>
      <c r="ALY86" s="5"/>
      <c r="ALZ86" s="5"/>
      <c r="AMA86" s="5"/>
      <c r="AMB86" s="5"/>
      <c r="AMC86" s="5"/>
      <c r="AMD86" s="5"/>
      <c r="AME86" s="5"/>
      <c r="AMF86" s="5"/>
      <c r="AMG86" s="5"/>
      <c r="AMH86" s="5"/>
      <c r="AMI86" s="5"/>
      <c r="AMJ86" s="5"/>
      <c r="AMK86" s="5"/>
    </row>
    <row r="87" spans="1:1025" ht="39" customHeight="1" x14ac:dyDescent="0.25">
      <c r="A87" s="13">
        <v>1618311</v>
      </c>
      <c r="B87" s="13" t="s">
        <v>69</v>
      </c>
      <c r="C87" s="13" t="s">
        <v>70</v>
      </c>
      <c r="D87" s="9" t="s">
        <v>71</v>
      </c>
      <c r="E87" s="12" t="s">
        <v>105</v>
      </c>
      <c r="F87" s="33" t="s">
        <v>106</v>
      </c>
      <c r="G87" s="3">
        <f>H87+I87</f>
        <v>12300</v>
      </c>
      <c r="H87" s="21">
        <v>0</v>
      </c>
      <c r="I87" s="22">
        <v>12300</v>
      </c>
      <c r="J87" s="21">
        <v>0</v>
      </c>
      <c r="K87" s="23"/>
    </row>
    <row r="88" spans="1:1025" ht="30.75" customHeight="1" x14ac:dyDescent="0.25">
      <c r="A88" s="11" t="s">
        <v>73</v>
      </c>
      <c r="B88" s="11"/>
      <c r="C88" s="11"/>
      <c r="D88" s="18" t="s">
        <v>107</v>
      </c>
      <c r="E88" s="19"/>
      <c r="F88" s="32"/>
      <c r="G88" s="3">
        <f t="shared" ref="G88:J89" si="23">G89</f>
        <v>3815246</v>
      </c>
      <c r="H88" s="3">
        <f t="shared" si="23"/>
        <v>2765246</v>
      </c>
      <c r="I88" s="3">
        <f t="shared" si="23"/>
        <v>1050000</v>
      </c>
      <c r="J88" s="3">
        <f t="shared" si="23"/>
        <v>1050000</v>
      </c>
      <c r="K88" s="23"/>
    </row>
    <row r="89" spans="1:1025" ht="25.5" customHeight="1" x14ac:dyDescent="0.25">
      <c r="A89" s="11" t="s">
        <v>74</v>
      </c>
      <c r="B89" s="11"/>
      <c r="C89" s="11"/>
      <c r="D89" s="18" t="s">
        <v>107</v>
      </c>
      <c r="E89" s="19"/>
      <c r="F89" s="32"/>
      <c r="G89" s="3">
        <f t="shared" si="23"/>
        <v>3815246</v>
      </c>
      <c r="H89" s="3">
        <f t="shared" si="23"/>
        <v>2765246</v>
      </c>
      <c r="I89" s="3">
        <f t="shared" si="23"/>
        <v>1050000</v>
      </c>
      <c r="J89" s="3">
        <f t="shared" si="23"/>
        <v>1050000</v>
      </c>
      <c r="K89" s="23"/>
    </row>
    <row r="90" spans="1:1025" ht="22.5" customHeight="1" x14ac:dyDescent="0.25">
      <c r="A90" s="11"/>
      <c r="B90" s="11">
        <v>9000</v>
      </c>
      <c r="C90" s="11"/>
      <c r="D90" s="18" t="s">
        <v>108</v>
      </c>
      <c r="E90" s="19"/>
      <c r="F90" s="32"/>
      <c r="G90" s="3">
        <f>G93+G91+G103</f>
        <v>3815246</v>
      </c>
      <c r="H90" s="3">
        <f>H93+H91+H103</f>
        <v>2765246</v>
      </c>
      <c r="I90" s="3">
        <f>I93+I91+I103</f>
        <v>1050000</v>
      </c>
      <c r="J90" s="3">
        <f>J93+J91+J103</f>
        <v>1050000</v>
      </c>
      <c r="K90" s="23"/>
    </row>
    <row r="91" spans="1:1025" ht="99" customHeight="1" x14ac:dyDescent="0.25">
      <c r="A91" s="7" t="s">
        <v>148</v>
      </c>
      <c r="B91" s="7" t="s">
        <v>149</v>
      </c>
      <c r="C91" s="7" t="s">
        <v>76</v>
      </c>
      <c r="D91" s="93" t="s">
        <v>147</v>
      </c>
      <c r="E91" s="94"/>
      <c r="F91" s="41"/>
      <c r="G91" s="16">
        <f>G92</f>
        <v>263078</v>
      </c>
      <c r="H91" s="16">
        <f t="shared" ref="H91:J91" si="24">H92</f>
        <v>263078</v>
      </c>
      <c r="I91" s="16">
        <f t="shared" si="24"/>
        <v>0</v>
      </c>
      <c r="J91" s="16">
        <f t="shared" si="24"/>
        <v>0</v>
      </c>
      <c r="K91" s="23"/>
    </row>
    <row r="92" spans="1:1025" ht="76.5" customHeight="1" x14ac:dyDescent="0.25">
      <c r="A92" s="10"/>
      <c r="B92" s="10"/>
      <c r="C92" s="10"/>
      <c r="D92" s="10"/>
      <c r="E92" s="12" t="s">
        <v>101</v>
      </c>
      <c r="F92" s="33" t="s">
        <v>102</v>
      </c>
      <c r="G92" s="3">
        <f t="shared" ref="G92" si="25">H92+I92</f>
        <v>263078</v>
      </c>
      <c r="H92" s="21">
        <v>263078</v>
      </c>
      <c r="I92" s="22">
        <v>0</v>
      </c>
      <c r="J92" s="21">
        <v>0</v>
      </c>
      <c r="K92" s="23"/>
    </row>
    <row r="93" spans="1:1025" ht="30" customHeight="1" x14ac:dyDescent="0.25">
      <c r="A93" s="95">
        <v>3719770</v>
      </c>
      <c r="B93" s="95" t="s">
        <v>75</v>
      </c>
      <c r="C93" s="95" t="s">
        <v>76</v>
      </c>
      <c r="D93" s="96" t="s">
        <v>77</v>
      </c>
      <c r="E93" s="19"/>
      <c r="F93" s="32"/>
      <c r="G93" s="3">
        <f>G94+G99+G100+G101+G102+G98</f>
        <v>2380227</v>
      </c>
      <c r="H93" s="3">
        <f>H94+H99+H100+H101+H102+H98</f>
        <v>1880227</v>
      </c>
      <c r="I93" s="3">
        <f>I94+I99+I100+I101+I102+I98</f>
        <v>500000</v>
      </c>
      <c r="J93" s="3">
        <f>J94+J99+J100+J101+J102+J98</f>
        <v>500000</v>
      </c>
      <c r="K93" s="27"/>
    </row>
    <row r="94" spans="1:1025" ht="54" customHeight="1" x14ac:dyDescent="0.25">
      <c r="A94" s="11"/>
      <c r="B94" s="11"/>
      <c r="C94" s="11"/>
      <c r="D94" s="11"/>
      <c r="E94" s="12" t="str">
        <f>E17</f>
        <v>Програма розвитку охорони здоров’я   Білозірської сільської територіальної громади на 2021-2025 роки (зі змінами)</v>
      </c>
      <c r="F94" s="33" t="str">
        <f>F17</f>
        <v>рішення сільської ради від 22.12.2020 року № 4-23/VIII, зміни від 22.12.2021 № 25-18/VIII, 30.01.2023 №46-4/VIII, 28.02.2023 № 47-3/VIII</v>
      </c>
      <c r="G94" s="3">
        <f>H94+I94</f>
        <v>247689</v>
      </c>
      <c r="H94" s="47">
        <f>147241-H101+150000</f>
        <v>247689</v>
      </c>
      <c r="I94" s="22">
        <v>0</v>
      </c>
      <c r="J94" s="21">
        <v>0</v>
      </c>
      <c r="K94" s="23"/>
    </row>
    <row r="95" spans="1:1025" ht="27.75" customHeight="1" x14ac:dyDescent="0.25">
      <c r="A95" s="128" t="s">
        <v>78</v>
      </c>
      <c r="B95" s="128" t="s">
        <v>11</v>
      </c>
      <c r="C95" s="128" t="s">
        <v>12</v>
      </c>
      <c r="D95" s="128" t="s">
        <v>80</v>
      </c>
      <c r="E95" s="130" t="s">
        <v>81</v>
      </c>
      <c r="F95" s="136" t="s">
        <v>82</v>
      </c>
      <c r="G95" s="128" t="s">
        <v>1</v>
      </c>
      <c r="H95" s="128" t="s">
        <v>10</v>
      </c>
      <c r="I95" s="128" t="s">
        <v>2</v>
      </c>
      <c r="J95" s="128"/>
      <c r="K95" s="23"/>
    </row>
    <row r="96" spans="1:1025" ht="128.25" customHeight="1" x14ac:dyDescent="0.25">
      <c r="A96" s="128"/>
      <c r="B96" s="128"/>
      <c r="C96" s="128"/>
      <c r="D96" s="128"/>
      <c r="E96" s="130"/>
      <c r="F96" s="136"/>
      <c r="G96" s="128"/>
      <c r="H96" s="128"/>
      <c r="I96" s="63" t="s">
        <v>3</v>
      </c>
      <c r="J96" s="13" t="s">
        <v>13</v>
      </c>
      <c r="K96" s="23"/>
    </row>
    <row r="97" spans="1:11" x14ac:dyDescent="0.25">
      <c r="A97" s="13" t="s">
        <v>4</v>
      </c>
      <c r="B97" s="13" t="s">
        <v>5</v>
      </c>
      <c r="C97" s="13" t="s">
        <v>6</v>
      </c>
      <c r="D97" s="13" t="s">
        <v>7</v>
      </c>
      <c r="E97" s="64" t="s">
        <v>8</v>
      </c>
      <c r="F97" s="31" t="s">
        <v>9</v>
      </c>
      <c r="G97" s="13" t="s">
        <v>83</v>
      </c>
      <c r="H97" s="13" t="s">
        <v>84</v>
      </c>
      <c r="I97" s="63" t="s">
        <v>85</v>
      </c>
      <c r="J97" s="65" t="s">
        <v>86</v>
      </c>
      <c r="K97" s="23"/>
    </row>
    <row r="98" spans="1:11" ht="129.75" customHeight="1" x14ac:dyDescent="0.25">
      <c r="A98" s="13"/>
      <c r="B98" s="13"/>
      <c r="C98" s="13"/>
      <c r="D98" s="9"/>
      <c r="E98" s="12" t="s">
        <v>151</v>
      </c>
      <c r="F98" s="36" t="s">
        <v>179</v>
      </c>
      <c r="G98" s="3">
        <f>H98+I98</f>
        <v>500000</v>
      </c>
      <c r="H98" s="21">
        <v>0</v>
      </c>
      <c r="I98" s="22">
        <v>500000</v>
      </c>
      <c r="J98" s="21">
        <v>500000</v>
      </c>
      <c r="K98" s="23"/>
    </row>
    <row r="99" spans="1:11" ht="44.25" customHeight="1" x14ac:dyDescent="0.25">
      <c r="A99" s="11"/>
      <c r="B99" s="11"/>
      <c r="C99" s="11"/>
      <c r="D99" s="11"/>
      <c r="E99" s="12" t="s">
        <v>134</v>
      </c>
      <c r="F99" s="33" t="s">
        <v>135</v>
      </c>
      <c r="G99" s="3">
        <f t="shared" ref="G99" si="26">H99+I99</f>
        <v>71562</v>
      </c>
      <c r="H99" s="21">
        <v>71562</v>
      </c>
      <c r="I99" s="22">
        <v>0</v>
      </c>
      <c r="J99" s="21">
        <v>0</v>
      </c>
      <c r="K99" s="23"/>
    </row>
    <row r="100" spans="1:11" ht="45.75" customHeight="1" x14ac:dyDescent="0.25">
      <c r="A100" s="11"/>
      <c r="B100" s="11"/>
      <c r="C100" s="11"/>
      <c r="D100" s="11"/>
      <c r="E100" s="12" t="str">
        <f>E69</f>
        <v>Програма  «Забезпечення пожежної безпеки у Білозірській ТГ на 2021-2025 роки» (зі змінами)</v>
      </c>
      <c r="F100" s="33" t="str">
        <f>F69</f>
        <v>рішення сільської ради від 29.01.2024 року № 65-3/VIII</v>
      </c>
      <c r="G100" s="3">
        <f t="shared" ref="G100" si="27">H100+I100</f>
        <v>1363124</v>
      </c>
      <c r="H100" s="21">
        <v>1363124</v>
      </c>
      <c r="I100" s="22">
        <v>0</v>
      </c>
      <c r="J100" s="21">
        <v>0</v>
      </c>
      <c r="K100" s="23"/>
    </row>
    <row r="101" spans="1:11" ht="36" customHeight="1" x14ac:dyDescent="0.25">
      <c r="A101" s="11"/>
      <c r="B101" s="11"/>
      <c r="C101" s="11"/>
      <c r="D101" s="11"/>
      <c r="E101" s="12" t="s">
        <v>109</v>
      </c>
      <c r="F101" s="33" t="s">
        <v>110</v>
      </c>
      <c r="G101" s="3">
        <f>H101+I101</f>
        <v>49552</v>
      </c>
      <c r="H101" s="47">
        <v>49552</v>
      </c>
      <c r="I101" s="22">
        <v>0</v>
      </c>
      <c r="J101" s="21">
        <v>0</v>
      </c>
      <c r="K101" s="23"/>
    </row>
    <row r="102" spans="1:11" ht="77.25" customHeight="1" x14ac:dyDescent="0.25">
      <c r="A102" s="10"/>
      <c r="B102" s="10"/>
      <c r="C102" s="10"/>
      <c r="D102" s="10"/>
      <c r="E102" s="97" t="s">
        <v>152</v>
      </c>
      <c r="F102" s="42" t="s">
        <v>175</v>
      </c>
      <c r="G102" s="3">
        <f>H102+I102</f>
        <v>148300</v>
      </c>
      <c r="H102" s="47">
        <v>148300</v>
      </c>
      <c r="I102" s="22">
        <v>0</v>
      </c>
      <c r="J102" s="21">
        <v>0</v>
      </c>
      <c r="K102" s="23"/>
    </row>
    <row r="103" spans="1:11" s="24" customFormat="1" ht="38.25" x14ac:dyDescent="0.2">
      <c r="A103" s="76">
        <v>3719800</v>
      </c>
      <c r="B103" s="76">
        <v>9800</v>
      </c>
      <c r="C103" s="98" t="s">
        <v>76</v>
      </c>
      <c r="D103" s="77" t="s">
        <v>159</v>
      </c>
      <c r="E103" s="77"/>
      <c r="F103" s="38"/>
      <c r="G103" s="16">
        <f>SUM(G104:G115)</f>
        <v>1171941</v>
      </c>
      <c r="H103" s="16">
        <f t="shared" ref="H103:J103" si="28">SUM(H104:H115)</f>
        <v>621941</v>
      </c>
      <c r="I103" s="16">
        <f t="shared" si="28"/>
        <v>550000</v>
      </c>
      <c r="J103" s="16">
        <f t="shared" si="28"/>
        <v>550000</v>
      </c>
      <c r="K103" s="23"/>
    </row>
    <row r="104" spans="1:11" s="24" customFormat="1" ht="51" x14ac:dyDescent="0.2">
      <c r="A104" s="76"/>
      <c r="B104" s="76"/>
      <c r="C104" s="98"/>
      <c r="D104" s="77"/>
      <c r="E104" s="77" t="s">
        <v>171</v>
      </c>
      <c r="F104" s="38" t="s">
        <v>177</v>
      </c>
      <c r="G104" s="99">
        <f t="shared" ref="G104" si="29">H104+I104</f>
        <v>500000</v>
      </c>
      <c r="H104" s="16">
        <v>0</v>
      </c>
      <c r="I104" s="100">
        <v>500000</v>
      </c>
      <c r="J104" s="100">
        <f>I104</f>
        <v>500000</v>
      </c>
      <c r="K104" s="23"/>
    </row>
    <row r="105" spans="1:11" s="24" customFormat="1" ht="76.5" x14ac:dyDescent="0.2">
      <c r="A105" s="76"/>
      <c r="B105" s="76"/>
      <c r="C105" s="98"/>
      <c r="D105" s="77"/>
      <c r="E105" s="101" t="s">
        <v>204</v>
      </c>
      <c r="F105" s="43" t="s">
        <v>203</v>
      </c>
      <c r="G105" s="99">
        <f t="shared" ref="G105" si="30">H105+I105</f>
        <v>30000</v>
      </c>
      <c r="H105" s="16">
        <v>30000</v>
      </c>
      <c r="I105" s="100">
        <v>0</v>
      </c>
      <c r="J105" s="100">
        <f>I105</f>
        <v>0</v>
      </c>
      <c r="K105" s="23"/>
    </row>
    <row r="106" spans="1:11" s="24" customFormat="1" ht="32.25" customHeight="1" x14ac:dyDescent="0.2">
      <c r="A106" s="76"/>
      <c r="B106" s="76"/>
      <c r="C106" s="98"/>
      <c r="D106" s="77"/>
      <c r="E106" s="102" t="s">
        <v>133</v>
      </c>
      <c r="F106" s="103" t="s">
        <v>200</v>
      </c>
      <c r="G106" s="99">
        <f>H106+I106</f>
        <v>80000</v>
      </c>
      <c r="H106" s="16">
        <v>80000</v>
      </c>
      <c r="I106" s="100">
        <v>0</v>
      </c>
      <c r="J106" s="100">
        <f>I106</f>
        <v>0</v>
      </c>
      <c r="K106" s="23"/>
    </row>
    <row r="107" spans="1:11" s="24" customFormat="1" ht="38.25" x14ac:dyDescent="0.2">
      <c r="A107" s="76"/>
      <c r="B107" s="76"/>
      <c r="C107" s="98"/>
      <c r="D107" s="77"/>
      <c r="E107" s="77" t="s">
        <v>201</v>
      </c>
      <c r="F107" s="38" t="s">
        <v>202</v>
      </c>
      <c r="G107" s="99">
        <f>H107+I107</f>
        <v>200000</v>
      </c>
      <c r="H107" s="16">
        <v>200000</v>
      </c>
      <c r="I107" s="100">
        <v>0</v>
      </c>
      <c r="J107" s="100">
        <f>I107</f>
        <v>0</v>
      </c>
      <c r="K107" s="23"/>
    </row>
    <row r="108" spans="1:11" s="24" customFormat="1" ht="25.5" x14ac:dyDescent="0.2">
      <c r="A108" s="76"/>
      <c r="B108" s="76"/>
      <c r="C108" s="98"/>
      <c r="D108" s="77"/>
      <c r="E108" s="77" t="s">
        <v>168</v>
      </c>
      <c r="F108" s="38" t="s">
        <v>178</v>
      </c>
      <c r="G108" s="99">
        <f t="shared" ref="G108:G109" si="31">H108+I108</f>
        <v>100000</v>
      </c>
      <c r="H108" s="16">
        <f>50000+50000</f>
        <v>100000</v>
      </c>
      <c r="I108" s="100">
        <v>0</v>
      </c>
      <c r="J108" s="104">
        <v>0</v>
      </c>
      <c r="K108" s="23"/>
    </row>
    <row r="109" spans="1:11" s="24" customFormat="1" ht="51" x14ac:dyDescent="0.2">
      <c r="A109" s="76"/>
      <c r="B109" s="76"/>
      <c r="C109" s="98"/>
      <c r="D109" s="77"/>
      <c r="E109" s="77" t="s">
        <v>197</v>
      </c>
      <c r="F109" s="38" t="s">
        <v>196</v>
      </c>
      <c r="G109" s="99">
        <f t="shared" si="31"/>
        <v>29301</v>
      </c>
      <c r="H109" s="16">
        <v>29301</v>
      </c>
      <c r="I109" s="100">
        <v>0</v>
      </c>
      <c r="J109" s="104">
        <v>0</v>
      </c>
      <c r="K109" s="23"/>
    </row>
    <row r="110" spans="1:11" ht="27.75" customHeight="1" x14ac:dyDescent="0.25">
      <c r="A110" s="128" t="s">
        <v>78</v>
      </c>
      <c r="B110" s="128" t="s">
        <v>11</v>
      </c>
      <c r="C110" s="128" t="s">
        <v>12</v>
      </c>
      <c r="D110" s="128" t="s">
        <v>80</v>
      </c>
      <c r="E110" s="130" t="s">
        <v>81</v>
      </c>
      <c r="F110" s="136" t="s">
        <v>82</v>
      </c>
      <c r="G110" s="128" t="s">
        <v>1</v>
      </c>
      <c r="H110" s="128" t="s">
        <v>10</v>
      </c>
      <c r="I110" s="128" t="s">
        <v>2</v>
      </c>
      <c r="J110" s="128"/>
      <c r="K110" s="23"/>
    </row>
    <row r="111" spans="1:11" ht="128.25" customHeight="1" x14ac:dyDescent="0.25">
      <c r="A111" s="128"/>
      <c r="B111" s="128"/>
      <c r="C111" s="128"/>
      <c r="D111" s="128"/>
      <c r="E111" s="130"/>
      <c r="F111" s="136"/>
      <c r="G111" s="128"/>
      <c r="H111" s="128"/>
      <c r="I111" s="63" t="s">
        <v>3</v>
      </c>
      <c r="J111" s="124" t="s">
        <v>13</v>
      </c>
      <c r="K111" s="23"/>
    </row>
    <row r="112" spans="1:11" x14ac:dyDescent="0.25">
      <c r="A112" s="124" t="s">
        <v>4</v>
      </c>
      <c r="B112" s="124" t="s">
        <v>5</v>
      </c>
      <c r="C112" s="124" t="s">
        <v>6</v>
      </c>
      <c r="D112" s="124" t="s">
        <v>7</v>
      </c>
      <c r="E112" s="125" t="s">
        <v>8</v>
      </c>
      <c r="F112" s="126" t="s">
        <v>9</v>
      </c>
      <c r="G112" s="124" t="s">
        <v>83</v>
      </c>
      <c r="H112" s="124" t="s">
        <v>84</v>
      </c>
      <c r="I112" s="63" t="s">
        <v>85</v>
      </c>
      <c r="J112" s="65" t="s">
        <v>86</v>
      </c>
      <c r="K112" s="23"/>
    </row>
    <row r="113" spans="1:11" s="108" customFormat="1" ht="44.25" customHeight="1" x14ac:dyDescent="0.2">
      <c r="A113" s="105"/>
      <c r="B113" s="105"/>
      <c r="C113" s="98"/>
      <c r="D113" s="106"/>
      <c r="E113" s="106" t="s">
        <v>223</v>
      </c>
      <c r="F113" s="44" t="s">
        <v>176</v>
      </c>
      <c r="G113" s="99">
        <f t="shared" ref="G113" si="32">H113+I113</f>
        <v>80000</v>
      </c>
      <c r="H113" s="104">
        <v>80000</v>
      </c>
      <c r="I113" s="100">
        <v>0</v>
      </c>
      <c r="J113" s="104">
        <v>0</v>
      </c>
      <c r="K113" s="107"/>
    </row>
    <row r="114" spans="1:11" s="108" customFormat="1" ht="64.5" customHeight="1" x14ac:dyDescent="0.2">
      <c r="A114" s="105"/>
      <c r="B114" s="105"/>
      <c r="C114" s="98"/>
      <c r="D114" s="106"/>
      <c r="E114" s="137" t="s">
        <v>222</v>
      </c>
      <c r="F114" s="44" t="s">
        <v>225</v>
      </c>
      <c r="G114" s="99">
        <f t="shared" ref="G114" si="33">H114+I114</f>
        <v>50000</v>
      </c>
      <c r="H114" s="104">
        <v>0</v>
      </c>
      <c r="I114" s="100">
        <v>50000</v>
      </c>
      <c r="J114" s="104">
        <v>50000</v>
      </c>
      <c r="K114" s="107"/>
    </row>
    <row r="115" spans="1:11" s="108" customFormat="1" ht="73.5" customHeight="1" x14ac:dyDescent="0.2">
      <c r="A115" s="105"/>
      <c r="B115" s="105"/>
      <c r="C115" s="98"/>
      <c r="D115" s="106"/>
      <c r="E115" s="137" t="s">
        <v>224</v>
      </c>
      <c r="F115" s="44" t="s">
        <v>217</v>
      </c>
      <c r="G115" s="99">
        <f t="shared" ref="G115" si="34">H115+I115</f>
        <v>102640</v>
      </c>
      <c r="H115" s="104">
        <v>102640</v>
      </c>
      <c r="I115" s="100">
        <v>0</v>
      </c>
      <c r="J115" s="104">
        <v>0</v>
      </c>
      <c r="K115" s="107"/>
    </row>
    <row r="116" spans="1:11" x14ac:dyDescent="0.25">
      <c r="A116" s="11" t="s">
        <v>111</v>
      </c>
      <c r="B116" s="11" t="s">
        <v>111</v>
      </c>
      <c r="C116" s="11" t="s">
        <v>111</v>
      </c>
      <c r="D116" s="18" t="s">
        <v>79</v>
      </c>
      <c r="E116" s="19" t="s">
        <v>111</v>
      </c>
      <c r="F116" s="32" t="s">
        <v>111</v>
      </c>
      <c r="G116" s="3">
        <f>G88+G12+G75</f>
        <v>20386708.000000004</v>
      </c>
      <c r="H116" s="3">
        <f>H88+H12+H75</f>
        <v>15424720</v>
      </c>
      <c r="I116" s="3">
        <f>I88+I12+I75</f>
        <v>4961988</v>
      </c>
      <c r="J116" s="3">
        <f>J88+J12+J75</f>
        <v>4949688</v>
      </c>
      <c r="K116" s="27">
        <f>I116-J116</f>
        <v>12300</v>
      </c>
    </row>
    <row r="117" spans="1:11" s="62" customFormat="1" x14ac:dyDescent="0.25">
      <c r="A117" s="109"/>
      <c r="B117" s="109"/>
      <c r="C117" s="109"/>
      <c r="D117" s="109"/>
      <c r="E117" s="110"/>
      <c r="F117" s="45"/>
      <c r="G117" s="111"/>
      <c r="H117" s="111"/>
      <c r="I117" s="111"/>
      <c r="J117" s="111"/>
    </row>
    <row r="118" spans="1:11" s="62" customFormat="1" x14ac:dyDescent="0.25">
      <c r="A118" s="109"/>
      <c r="B118" s="109"/>
      <c r="C118" s="109"/>
      <c r="D118" s="109"/>
      <c r="E118" s="110"/>
      <c r="F118" s="45"/>
      <c r="G118" s="109"/>
      <c r="H118" s="109"/>
      <c r="I118" s="109"/>
      <c r="J118" s="109"/>
      <c r="K118" s="109"/>
    </row>
    <row r="119" spans="1:11" s="112" customFormat="1" ht="30.75" customHeight="1" x14ac:dyDescent="0.3">
      <c r="D119" s="112" t="s">
        <v>186</v>
      </c>
      <c r="E119" s="113"/>
      <c r="F119" s="46"/>
      <c r="G119" s="112" t="s">
        <v>187</v>
      </c>
    </row>
    <row r="122" spans="1:11" x14ac:dyDescent="0.25">
      <c r="G122" s="114"/>
    </row>
    <row r="125" spans="1:11" x14ac:dyDescent="0.25">
      <c r="G125" s="116">
        <f>20256708+50000+80000</f>
        <v>20386708</v>
      </c>
      <c r="H125" s="116">
        <f>15294720+50000+80000</f>
        <v>15424720</v>
      </c>
      <c r="I125" s="117">
        <v>4961988</v>
      </c>
      <c r="J125" s="116">
        <v>4949688</v>
      </c>
    </row>
    <row r="126" spans="1:11" x14ac:dyDescent="0.25">
      <c r="G126" s="114">
        <f>G116-G125</f>
        <v>0</v>
      </c>
      <c r="H126" s="114">
        <f t="shared" ref="H126:J126" si="35">H116-H125</f>
        <v>0</v>
      </c>
      <c r="I126" s="114">
        <f t="shared" si="35"/>
        <v>0</v>
      </c>
      <c r="J126" s="114">
        <f t="shared" si="35"/>
        <v>0</v>
      </c>
    </row>
  </sheetData>
  <mergeCells count="79">
    <mergeCell ref="F110:F111"/>
    <mergeCell ref="G110:G111"/>
    <mergeCell ref="H110:H111"/>
    <mergeCell ref="I110:J110"/>
    <mergeCell ref="A110:A111"/>
    <mergeCell ref="B110:B111"/>
    <mergeCell ref="C110:C111"/>
    <mergeCell ref="D110:D111"/>
    <mergeCell ref="E110:E111"/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F60:F61"/>
    <mergeCell ref="G60:G61"/>
    <mergeCell ref="H60:H61"/>
    <mergeCell ref="I60:J60"/>
    <mergeCell ref="F78:F79"/>
    <mergeCell ref="G78:G79"/>
    <mergeCell ref="H78:H79"/>
    <mergeCell ref="I78:J78"/>
    <mergeCell ref="A78:A79"/>
    <mergeCell ref="B78:B79"/>
    <mergeCell ref="C78:C79"/>
    <mergeCell ref="D78:D79"/>
    <mergeCell ref="E78:E79"/>
    <mergeCell ref="I45:J45"/>
    <mergeCell ref="A60:A61"/>
    <mergeCell ref="B60:B61"/>
    <mergeCell ref="C60:C61"/>
    <mergeCell ref="D60:D61"/>
    <mergeCell ref="E60:E61"/>
    <mergeCell ref="A45:A46"/>
    <mergeCell ref="B45:B46"/>
    <mergeCell ref="C45:C46"/>
    <mergeCell ref="D45:D46"/>
    <mergeCell ref="E45:E46"/>
    <mergeCell ref="G33:G34"/>
    <mergeCell ref="H33:H34"/>
    <mergeCell ref="F45:F46"/>
    <mergeCell ref="G45:G46"/>
    <mergeCell ref="H45:H46"/>
    <mergeCell ref="F22:F23"/>
    <mergeCell ref="G22:G23"/>
    <mergeCell ref="H22:H23"/>
    <mergeCell ref="I22:J22"/>
    <mergeCell ref="A33:A34"/>
    <mergeCell ref="B33:B34"/>
    <mergeCell ref="C33:C34"/>
    <mergeCell ref="A22:A23"/>
    <mergeCell ref="B22:B23"/>
    <mergeCell ref="C22:C23"/>
    <mergeCell ref="D22:D23"/>
    <mergeCell ref="E22:E23"/>
    <mergeCell ref="I33:J33"/>
    <mergeCell ref="D33:D34"/>
    <mergeCell ref="E33:E34"/>
    <mergeCell ref="F33:F34"/>
    <mergeCell ref="I1:J1"/>
    <mergeCell ref="F2:J2"/>
    <mergeCell ref="F3:J3"/>
    <mergeCell ref="B5:K5"/>
    <mergeCell ref="B7:E7"/>
    <mergeCell ref="G4:J4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B8:E8"/>
  </mergeCells>
  <pageMargins left="0.7" right="0.7" top="0.75" bottom="0.75" header="0.51180555555555496" footer="0.51180555555555496"/>
  <pageSetup paperSize="9" scale="60" firstPageNumber="0" orientation="landscape" r:id="rId1"/>
  <rowBreaks count="7" manualBreakCount="7">
    <brk id="21" max="9" man="1"/>
    <brk id="32" max="9" man="1"/>
    <brk id="44" max="9" man="1"/>
    <brk id="59" max="9" man="1"/>
    <brk id="77" max="9" man="1"/>
    <brk id="94" max="9" man="1"/>
    <brk id="10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6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2024-08-30T12:01:36Z</cp:lastPrinted>
  <dcterms:created xsi:type="dcterms:W3CDTF">2006-09-16T00:00:00Z</dcterms:created>
  <dcterms:modified xsi:type="dcterms:W3CDTF">2024-10-11T10:09:46Z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