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5" sheetId="6" r:id="rId1"/>
    <sheet name="Лист2" sheetId="8" r:id="rId2"/>
  </sheets>
  <definedNames>
    <definedName name="_xlnm.Print_Area" localSheetId="0">'додаток 5'!$A$1:$J$83</definedName>
  </definedNames>
  <calcPr calcId="145621"/>
</workbook>
</file>

<file path=xl/calcChain.xml><?xml version="1.0" encoding="utf-8"?>
<calcChain xmlns="http://schemas.openxmlformats.org/spreadsheetml/2006/main">
  <c r="F60" i="6" l="1"/>
  <c r="E60" i="6" l="1"/>
  <c r="F59" i="6" l="1"/>
  <c r="E59" i="6"/>
  <c r="E19" i="6"/>
  <c r="E23" i="6" s="1"/>
  <c r="E25" i="6" s="1"/>
  <c r="E27" i="6" s="1"/>
  <c r="E17" i="6"/>
  <c r="F17" i="6"/>
  <c r="H59" i="6" l="1"/>
  <c r="H58" i="6" s="1"/>
  <c r="G52" i="6"/>
  <c r="I50" i="6"/>
  <c r="J50" i="6"/>
  <c r="H51" i="6"/>
  <c r="G51" i="6" s="1"/>
  <c r="J41" i="6"/>
  <c r="I41" i="6"/>
  <c r="G41" i="6" s="1"/>
  <c r="H50" i="6" l="1"/>
  <c r="H39" i="6"/>
  <c r="H24" i="6"/>
  <c r="G50" i="6" l="1"/>
  <c r="H42" i="6"/>
  <c r="G62" i="6" l="1"/>
  <c r="H27" i="6"/>
  <c r="G79" i="6" l="1"/>
  <c r="G78" i="6"/>
  <c r="G77" i="6"/>
  <c r="H72" i="6"/>
  <c r="G73" i="6" l="1"/>
  <c r="J72" i="6"/>
  <c r="I72" i="6"/>
  <c r="G72" i="6" s="1"/>
  <c r="H40" i="6" l="1"/>
  <c r="H36" i="6"/>
  <c r="H35" i="6"/>
  <c r="G29" i="6"/>
  <c r="H26" i="6" l="1"/>
  <c r="H17" i="6"/>
  <c r="H16" i="6"/>
  <c r="F19" i="6" l="1"/>
  <c r="F23" i="6" l="1"/>
  <c r="G18" i="6"/>
  <c r="F27" i="6" l="1"/>
  <c r="F25" i="6"/>
  <c r="J46" i="6"/>
  <c r="G46" i="6"/>
  <c r="G71" i="6" l="1"/>
  <c r="G70" i="6"/>
  <c r="G69" i="6"/>
  <c r="G68" i="6"/>
  <c r="G67" i="6"/>
  <c r="G66" i="6"/>
  <c r="G65" i="6"/>
  <c r="J64" i="6"/>
  <c r="I64" i="6"/>
  <c r="H64" i="6"/>
  <c r="G63" i="6"/>
  <c r="G61" i="6"/>
  <c r="G60" i="6"/>
  <c r="G59" i="6"/>
  <c r="J58" i="6"/>
  <c r="J56" i="6" s="1"/>
  <c r="I58" i="6"/>
  <c r="H56" i="6"/>
  <c r="G57" i="6"/>
  <c r="G53" i="6"/>
  <c r="G45" i="6"/>
  <c r="G44" i="6"/>
  <c r="J43" i="6"/>
  <c r="G43" i="6"/>
  <c r="F43" i="6"/>
  <c r="E43" i="6"/>
  <c r="G42" i="6"/>
  <c r="G40" i="6"/>
  <c r="G39" i="6"/>
  <c r="G38" i="6"/>
  <c r="J37" i="6"/>
  <c r="I37" i="6"/>
  <c r="H37" i="6"/>
  <c r="G36" i="6"/>
  <c r="G35" i="6"/>
  <c r="J31" i="6"/>
  <c r="I31" i="6"/>
  <c r="I14" i="6" s="1"/>
  <c r="G30" i="6"/>
  <c r="G28" i="6"/>
  <c r="G27" i="6"/>
  <c r="G26" i="6"/>
  <c r="G25" i="6"/>
  <c r="G24" i="6"/>
  <c r="G23" i="6"/>
  <c r="G19" i="6"/>
  <c r="G17" i="6"/>
  <c r="G16" i="6"/>
  <c r="G15" i="6"/>
  <c r="I56" i="6" l="1"/>
  <c r="I55" i="6" s="1"/>
  <c r="I54" i="6" s="1"/>
  <c r="G58" i="6"/>
  <c r="J14" i="6"/>
  <c r="J13" i="6" s="1"/>
  <c r="H55" i="6"/>
  <c r="H54" i="6" s="1"/>
  <c r="J55" i="6"/>
  <c r="J54" i="6" s="1"/>
  <c r="H31" i="6"/>
  <c r="H14" i="6" s="1"/>
  <c r="I13" i="6"/>
  <c r="G64" i="6"/>
  <c r="G37" i="6"/>
  <c r="G56" i="6"/>
  <c r="I80" i="6" l="1"/>
  <c r="J80" i="6"/>
  <c r="G31" i="6"/>
  <c r="G55" i="6"/>
  <c r="G54" i="6" s="1"/>
  <c r="H13" i="6"/>
  <c r="H80" i="6" s="1"/>
  <c r="H90" i="6" s="1"/>
  <c r="G14" i="6"/>
  <c r="G13" i="6" s="1"/>
  <c r="K80" i="6" l="1"/>
  <c r="G80" i="6"/>
</calcChain>
</file>

<file path=xl/sharedStrings.xml><?xml version="1.0" encoding="utf-8"?>
<sst xmlns="http://schemas.openxmlformats.org/spreadsheetml/2006/main" count="300" uniqueCount="180">
  <si>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</si>
  <si>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</si>
  <si>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</si>
  <si>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</si>
  <si>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</si>
  <si>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</si>
  <si>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</si>
  <si>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</si>
  <si>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</si>
  <si>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</si>
  <si>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</si>
  <si>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</si>
  <si>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</si>
  <si>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</si>
  <si>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</si>
  <si>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</si>
  <si>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</si>
  <si>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</si>
  <si>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</si>
  <si>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</si>
  <si>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</si>
  <si>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</si>
  <si>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</si>
  <si>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</si>
  <si>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</si>
  <si>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</si>
  <si>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</si>
  <si>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</si>
  <si>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</si>
  <si>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</si>
  <si>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</si>
  <si>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</si>
  <si>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</si>
  <si>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</si>
  <si>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</si>
  <si>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</si>
  <si>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</si>
  <si>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</si>
  <si>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</si>
  <si>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</si>
  <si>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</si>
  <si>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</si>
  <si>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</si>
  <si>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</si>
  <si>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</si>
  <si>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</si>
  <si>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</si>
  <si>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</si>
  <si>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</si>
  <si>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</si>
  <si>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</si>
  <si>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</si>
  <si>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</si>
  <si>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</si>
  <si>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</si>
  <si>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</si>
  <si>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</si>
  <si>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</si>
  <si>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</si>
  <si>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</si>
  <si>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</si>
  <si>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</si>
  <si>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</si>
  <si>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</si>
  <si>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</si>
  <si>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</si>
  <si>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</si>
  <si>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</si>
  <si>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</si>
  <si>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</si>
  <si>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</si>
  <si>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</si>
  <si>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</si>
  <si>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</si>
  <si>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</si>
  <si>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</si>
  <si>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</si>
  <si>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</si>
  <si>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</si>
  <si>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</si>
  <si>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</si>
  <si>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</si>
  <si>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</si>
  <si>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</si>
  <si>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</si>
  <si>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</si>
  <si>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</si>
  <si>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</si>
  <si>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</si>
  <si>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</si>
  <si>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</si>
  <si>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</si>
  <si>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</si>
  <si>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 xml:space="preserve">Програма «Безоплатне поховання померлих (загиблих) військовослужбовців під час проходження військової служби на 2022-2023 роки» 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</si>
  <si>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</si>
  <si>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</si>
  <si>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</si>
  <si>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</si>
  <si>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</si>
  <si>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</si>
  <si>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</si>
  <si>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</si>
  <si>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</si>
  <si>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</si>
  <si>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</si>
  <si>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</si>
  <si>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</si>
  <si>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</si>
  <si>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</si>
  <si>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</si>
  <si>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</si>
  <si>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</si>
  <si>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 «Розвиток та фінансова підтримка комунального підприємства  Білозірської сільської ради на 2022 рік»</t>
  </si>
  <si>
    <t xml:space="preserve"> рішення сільської ради від 22.12.2021 року № 25-16/VIII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</si>
  <si>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</si>
  <si>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</si>
  <si>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</si>
  <si>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</si>
  <si>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</si>
  <si>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</si>
  <si>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</si>
  <si>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</si>
  <si>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</si>
  <si>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</si>
  <si>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</si>
  <si>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</si>
  <si>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</si>
  <si>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</si>
  <si>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</si>
  <si>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</si>
  <si>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</si>
  <si>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</si>
  <si>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</si>
  <si>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</si>
  <si>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</si>
  <si>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</si>
  <si>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</si>
  <si>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</si>
  <si>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</si>
  <si>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</si>
  <si>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</si>
  <si>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</si>
  <si>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</si>
  <si>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</si>
  <si>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</si>
  <si>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</si>
  <si>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</si>
  <si>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</si>
  <si>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</si>
  <si>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</si>
  <si>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</si>
  <si>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рішення сільської ради від 22.12.2022 року № 45-16/VIII</t>
  </si>
  <si>
    <t xml:space="preserve">рішення сільської ради від 22.12.2022 року № 45-17/VIII </t>
  </si>
  <si>
    <t>Додаток 5</t>
  </si>
  <si>
    <t>Комплексна програма розвитку надання соціальних послуг КЗ «ЦНСП Білозірської сільської ради» на 2023 рік»</t>
  </si>
  <si>
    <t xml:space="preserve"> рішення сільської ради  від 22 грудня 2022 року № 45-24/VІІІ</t>
  </si>
  <si>
    <t>рішення сесії від  12.10.2022 р.№ 40-1/VIII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</si>
  <si>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</si>
  <si>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</si>
  <si>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зсу</t>
  </si>
  <si>
    <t>0490</t>
  </si>
  <si>
    <t>Програма розвитку охорони здоров’я   Білозірської сільської територіальної громади на 2021-2025 роки (зі зсінами)</t>
  </si>
  <si>
    <t xml:space="preserve">рішення сільської ради від 22.12.2021 № 25-22/VIII, 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</si>
  <si>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</si>
  <si>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</si>
  <si>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</si>
  <si>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 xml:space="preserve"> рішення сільської ради від 22.12.2020 року № 4-30/VIII, зміни від 16.04.2021.№11-2/VІІІ 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</si>
  <si>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</si>
  <si>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</si>
  <si>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</si>
  <si>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</si>
  <si>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 xml:space="preserve"> рішення сільської ради віфд 08.02.2022 № № 28,55/VIII, зміни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</si>
  <si>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</si>
  <si>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Програми  «Забезпечення пожежної безпеки у Білозірській ТГ на 2021-2025 роки»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</si>
  <si>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</si>
  <si>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</si>
  <si>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</si>
  <si>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</si>
  <si>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(в редакції рішення сесії  від 28.02.2023 р.№ 47-5/VIII)</t>
  </si>
  <si>
    <t>рішення сільської ради від 22.12.2020 року № 4-23/VIII, зміни від 22.12.2021 № 25-18/VIII, 30.01.2023 №46-4/VIII, 28.02.2023 № 47-3/VIII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</si>
</sst>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4" fontId="4" fillId="0" borderId="0" xfId="0" applyNumberFormat="1" applyFont="1" applyAlignment="1" applyProtection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0"/>
  <sheetViews>
    <sheetView tabSelected="1" view="pageBreakPreview" topLeftCell="A72" zoomScale="85" zoomScaleNormal="100" zoomScaleSheetLayoutView="85" zoomScalePageLayoutView="95" workbookViewId="0">
      <selection activeCell="E17" sqref="E17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40.85546875" style="1" customWidth="1"/>
    <col min="6" max="6" width="29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78" t="s">
        <v>153</v>
      </c>
      <c r="J1" s="78"/>
      <c r="K1" s="9"/>
    </row>
    <row r="2" spans="1:12" s="11" customFormat="1" ht="15" customHeight="1" x14ac:dyDescent="0.2">
      <c r="A2" s="10"/>
      <c r="B2" s="10"/>
      <c r="D2" s="12"/>
      <c r="E2" s="12"/>
      <c r="F2" s="81" t="s">
        <v>150</v>
      </c>
      <c r="G2" s="81"/>
      <c r="H2" s="81"/>
      <c r="I2" s="81"/>
      <c r="J2" s="81"/>
      <c r="K2" s="12"/>
    </row>
    <row r="3" spans="1:12" s="11" customFormat="1" ht="12" customHeight="1" x14ac:dyDescent="0.2">
      <c r="A3" s="10"/>
      <c r="B3" s="10"/>
      <c r="D3" s="13"/>
      <c r="E3" s="13"/>
      <c r="F3" s="81"/>
      <c r="G3" s="81"/>
      <c r="H3" s="81"/>
      <c r="I3" s="81"/>
      <c r="J3" s="81"/>
      <c r="K3" s="13"/>
    </row>
    <row r="4" spans="1:12" s="11" customFormat="1" ht="19.5" customHeight="1" x14ac:dyDescent="0.2">
      <c r="A4" s="10"/>
      <c r="B4" s="10"/>
      <c r="D4" s="13"/>
      <c r="E4" s="13"/>
      <c r="F4" s="82" t="s">
        <v>178</v>
      </c>
      <c r="G4" s="82"/>
      <c r="H4" s="82"/>
      <c r="I4" s="82"/>
      <c r="J4" s="82"/>
      <c r="K4" s="13"/>
    </row>
    <row r="5" spans="1:12" s="58" customFormat="1" ht="20.100000000000001" customHeight="1" x14ac:dyDescent="0.3">
      <c r="A5" s="57"/>
      <c r="B5" s="79" t="s">
        <v>79</v>
      </c>
      <c r="C5" s="79"/>
      <c r="D5" s="79"/>
      <c r="E5" s="79"/>
      <c r="F5" s="79"/>
      <c r="G5" s="79"/>
      <c r="H5" s="79"/>
      <c r="I5" s="79"/>
      <c r="J5" s="79"/>
      <c r="K5" s="79"/>
      <c r="L5" s="57"/>
    </row>
    <row r="6" spans="1:12" s="58" customFormat="1" ht="11.1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58" customFormat="1" ht="20.25" customHeight="1" x14ac:dyDescent="0.3">
      <c r="A7" s="57"/>
      <c r="B7" s="59"/>
      <c r="C7" s="59"/>
      <c r="D7" s="59"/>
      <c r="E7" s="80">
        <v>2350100000</v>
      </c>
      <c r="F7" s="80"/>
      <c r="G7" s="59"/>
      <c r="H7" s="59"/>
      <c r="I7" s="57"/>
      <c r="J7" s="57"/>
      <c r="K7" s="57"/>
      <c r="L7" s="57"/>
    </row>
    <row r="8" spans="1:12" s="58" customFormat="1" ht="12" customHeight="1" x14ac:dyDescent="0.3">
      <c r="A8" s="57"/>
      <c r="B8" s="59"/>
      <c r="C8" s="59"/>
      <c r="D8" s="59"/>
      <c r="E8" s="77" t="s">
        <v>0</v>
      </c>
      <c r="F8" s="77"/>
      <c r="G8" s="57"/>
      <c r="H8" s="57"/>
      <c r="I8" s="57"/>
      <c r="J8" s="57"/>
      <c r="K8" s="57"/>
      <c r="L8" s="57"/>
    </row>
    <row r="9" spans="1:12" s="15" customFormat="1" ht="14.1" customHeight="1" x14ac:dyDescent="0.25">
      <c r="A9" s="14"/>
      <c r="B9" s="76"/>
      <c r="C9" s="76"/>
      <c r="D9" s="76"/>
      <c r="E9" s="76"/>
      <c r="F9" s="14"/>
      <c r="G9" s="14"/>
      <c r="H9" s="14"/>
      <c r="I9" s="14"/>
      <c r="J9" s="14" t="s">
        <v>80</v>
      </c>
      <c r="K9" s="14"/>
      <c r="L9" s="14"/>
    </row>
    <row r="10" spans="1:12" ht="27.75" customHeight="1" x14ac:dyDescent="0.25">
      <c r="A10" s="75" t="s">
        <v>77</v>
      </c>
      <c r="B10" s="75" t="s">
        <v>11</v>
      </c>
      <c r="C10" s="75" t="s">
        <v>12</v>
      </c>
      <c r="D10" s="75" t="s">
        <v>81</v>
      </c>
      <c r="E10" s="75" t="s">
        <v>82</v>
      </c>
      <c r="F10" s="75" t="s">
        <v>83</v>
      </c>
      <c r="G10" s="75" t="s">
        <v>1</v>
      </c>
      <c r="H10" s="75" t="s">
        <v>10</v>
      </c>
      <c r="I10" s="75" t="s">
        <v>2</v>
      </c>
      <c r="J10" s="75"/>
      <c r="K10" s="17"/>
    </row>
    <row r="11" spans="1:12" ht="119.25" customHeight="1" x14ac:dyDescent="0.25">
      <c r="A11" s="75"/>
      <c r="B11" s="75"/>
      <c r="C11" s="75"/>
      <c r="D11" s="75"/>
      <c r="E11" s="75"/>
      <c r="F11" s="75"/>
      <c r="G11" s="75"/>
      <c r="H11" s="75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84</v>
      </c>
      <c r="H12" s="16" t="s">
        <v>85</v>
      </c>
      <c r="I12" s="18" t="s">
        <v>86</v>
      </c>
      <c r="J12" s="19" t="s">
        <v>87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3"/>
      <c r="G13" s="21">
        <f>G14</f>
        <v>14454879</v>
      </c>
      <c r="H13" s="21">
        <f>H14</f>
        <v>12389879</v>
      </c>
      <c r="I13" s="22">
        <f>I14</f>
        <v>2065000</v>
      </c>
      <c r="J13" s="21">
        <f>J14</f>
        <v>2050000</v>
      </c>
      <c r="K13" s="17"/>
    </row>
    <row r="14" spans="1:12" ht="24.75" customHeight="1" x14ac:dyDescent="0.25">
      <c r="A14" s="3" t="s">
        <v>16</v>
      </c>
      <c r="B14" s="3"/>
      <c r="C14" s="3"/>
      <c r="D14" s="20" t="s">
        <v>15</v>
      </c>
      <c r="E14" s="3"/>
      <c r="F14" s="3"/>
      <c r="G14" s="21">
        <f t="shared" ref="G14:G27" si="0">H14+I14</f>
        <v>14454879</v>
      </c>
      <c r="H14" s="21">
        <f>H16+H17+H18+H19+H23+H25+H27+H28+H30+H31+H37+H40+H42+H50+H53+H15+H45+H46+H41+H26+H24+H29</f>
        <v>12389879</v>
      </c>
      <c r="I14" s="21">
        <f>I16+I17+I18+I19+I23+I25+I27+I28+I30+I31+I37+I40+I42+I50+I53+I15+I45+I46+I41+I26+I24+I29</f>
        <v>2065000</v>
      </c>
      <c r="J14" s="21">
        <f>J16+J17+J18+J19+J23+J25+J27+J28+J30+J31+J37+J40+J42+J50+J53+J15+J45+J46+J41+J26+J24+J29</f>
        <v>2050000</v>
      </c>
      <c r="K14" s="17"/>
    </row>
    <row r="15" spans="1:12" ht="64.5" customHeight="1" x14ac:dyDescent="0.25">
      <c r="A15" s="23" t="s">
        <v>88</v>
      </c>
      <c r="B15" s="23" t="s">
        <v>74</v>
      </c>
      <c r="C15" s="24" t="s">
        <v>70</v>
      </c>
      <c r="D15" s="25" t="s">
        <v>89</v>
      </c>
      <c r="E15" s="26" t="s">
        <v>90</v>
      </c>
      <c r="F15" s="26" t="s">
        <v>162</v>
      </c>
      <c r="G15" s="21">
        <f t="shared" si="0"/>
        <v>17000</v>
      </c>
      <c r="H15" s="28">
        <v>17000</v>
      </c>
      <c r="I15" s="27">
        <v>0</v>
      </c>
      <c r="J15" s="28">
        <v>0</v>
      </c>
      <c r="K15" s="17"/>
    </row>
    <row r="16" spans="1:12" ht="68.25" customHeight="1" x14ac:dyDescent="0.25">
      <c r="A16" s="16" t="s">
        <v>18</v>
      </c>
      <c r="B16" s="16" t="s">
        <v>91</v>
      </c>
      <c r="C16" s="16" t="s">
        <v>19</v>
      </c>
      <c r="D16" s="26" t="s">
        <v>20</v>
      </c>
      <c r="E16" s="26" t="s">
        <v>161</v>
      </c>
      <c r="F16" s="26" t="s">
        <v>179</v>
      </c>
      <c r="G16" s="21">
        <f t="shared" si="0"/>
        <v>1168000</v>
      </c>
      <c r="H16" s="28">
        <f>1125000+43000</f>
        <v>1168000</v>
      </c>
      <c r="I16" s="27">
        <v>0</v>
      </c>
      <c r="J16" s="28">
        <v>0</v>
      </c>
      <c r="K16" s="17"/>
    </row>
    <row r="17" spans="1:1025" ht="81.75" customHeight="1" x14ac:dyDescent="0.25">
      <c r="A17" s="16" t="s">
        <v>21</v>
      </c>
      <c r="B17" s="16" t="s">
        <v>92</v>
      </c>
      <c r="C17" s="16" t="s">
        <v>22</v>
      </c>
      <c r="D17" s="26" t="s">
        <v>23</v>
      </c>
      <c r="E17" s="26" t="str">
        <f>E16</f>
        <v>Програма розвитку охорони здоров’я   Білозірської сільської територіальної громади на 2021-2025 роки (зі зсінами)</v>
      </c>
      <c r="F17" s="26" t="str">
        <f>F16</f>
        <v>рішення сільської ради від 22.12.2020 року № 4-23/VIII, зміни від 22.12.2021 № 25-18/VIII, 30.01.2023 №46-4/VIII, 28.02.2023 № 47-3/VIII</v>
      </c>
      <c r="G17" s="21">
        <f t="shared" si="0"/>
        <v>350000</v>
      </c>
      <c r="H17" s="28">
        <f>200000+150000</f>
        <v>350000</v>
      </c>
      <c r="I17" s="27">
        <v>0</v>
      </c>
      <c r="J17" s="28">
        <v>0</v>
      </c>
      <c r="K17" s="17"/>
    </row>
    <row r="18" spans="1:1025" ht="110.25" customHeight="1" x14ac:dyDescent="0.25">
      <c r="A18" s="16" t="s">
        <v>24</v>
      </c>
      <c r="B18" s="16" t="s">
        <v>25</v>
      </c>
      <c r="C18" s="16" t="s">
        <v>26</v>
      </c>
      <c r="D18" s="26" t="s">
        <v>27</v>
      </c>
      <c r="E18" s="26" t="s">
        <v>163</v>
      </c>
      <c r="F18" s="26" t="s">
        <v>164</v>
      </c>
      <c r="G18" s="21">
        <f t="shared" si="0"/>
        <v>18000</v>
      </c>
      <c r="H18" s="28">
        <v>18000</v>
      </c>
      <c r="I18" s="27">
        <v>0</v>
      </c>
      <c r="J18" s="28">
        <v>0</v>
      </c>
      <c r="K18" s="17"/>
    </row>
    <row r="19" spans="1:1025" ht="105" customHeight="1" x14ac:dyDescent="0.25">
      <c r="A19" s="16" t="s">
        <v>28</v>
      </c>
      <c r="B19" s="16" t="s">
        <v>29</v>
      </c>
      <c r="C19" s="16" t="s">
        <v>26</v>
      </c>
      <c r="D19" s="26" t="s">
        <v>30</v>
      </c>
      <c r="E19" s="26" t="str">
        <f>E18</f>
        <v>Комплекснаї програма «Турбота» Білозірської територіальної громади на 2021-2025 роки (зі змінами)</v>
      </c>
      <c r="F19" s="26" t="str">
        <f>F18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19" s="21">
        <f t="shared" si="0"/>
        <v>200000</v>
      </c>
      <c r="H19" s="28">
        <v>200000</v>
      </c>
      <c r="I19" s="27">
        <v>0</v>
      </c>
      <c r="J19" s="28">
        <v>0</v>
      </c>
      <c r="K19" s="17"/>
    </row>
    <row r="20" spans="1:1025" s="49" customFormat="1" ht="26.25" customHeight="1" x14ac:dyDescent="0.25">
      <c r="A20" s="75" t="s">
        <v>77</v>
      </c>
      <c r="B20" s="75" t="s">
        <v>11</v>
      </c>
      <c r="C20" s="75" t="s">
        <v>12</v>
      </c>
      <c r="D20" s="75" t="s">
        <v>81</v>
      </c>
      <c r="E20" s="75" t="s">
        <v>82</v>
      </c>
      <c r="F20" s="75" t="s">
        <v>83</v>
      </c>
      <c r="G20" s="75" t="s">
        <v>1</v>
      </c>
      <c r="H20" s="75" t="s">
        <v>10</v>
      </c>
      <c r="I20" s="75" t="s">
        <v>2</v>
      </c>
      <c r="J20" s="75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s="49" customFormat="1" ht="119.25" customHeight="1" x14ac:dyDescent="0.25">
      <c r="A21" s="75"/>
      <c r="B21" s="75"/>
      <c r="C21" s="75"/>
      <c r="D21" s="75"/>
      <c r="E21" s="75"/>
      <c r="F21" s="75"/>
      <c r="G21" s="75"/>
      <c r="H21" s="75"/>
      <c r="I21" s="18" t="s">
        <v>3</v>
      </c>
      <c r="J21" s="74" t="s">
        <v>13</v>
      </c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s="49" customFormat="1" x14ac:dyDescent="0.25">
      <c r="A22" s="74" t="s">
        <v>4</v>
      </c>
      <c r="B22" s="74" t="s">
        <v>5</v>
      </c>
      <c r="C22" s="74" t="s">
        <v>6</v>
      </c>
      <c r="D22" s="74" t="s">
        <v>7</v>
      </c>
      <c r="E22" s="74" t="s">
        <v>8</v>
      </c>
      <c r="F22" s="74" t="s">
        <v>9</v>
      </c>
      <c r="G22" s="74" t="s">
        <v>84</v>
      </c>
      <c r="H22" s="74" t="s">
        <v>85</v>
      </c>
      <c r="I22" s="18" t="s">
        <v>86</v>
      </c>
      <c r="J22" s="19" t="s">
        <v>87</v>
      </c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93.75" customHeight="1" x14ac:dyDescent="0.25">
      <c r="A23" s="16" t="s">
        <v>31</v>
      </c>
      <c r="B23" s="16" t="s">
        <v>32</v>
      </c>
      <c r="C23" s="16" t="s">
        <v>26</v>
      </c>
      <c r="D23" s="26" t="s">
        <v>33</v>
      </c>
      <c r="E23" s="26" t="str">
        <f>E19</f>
        <v>Комплекснаї програма «Турбота» Білозірської територіальної громади на 2021-2025 роки (зі змінами)</v>
      </c>
      <c r="F23" s="26" t="str">
        <f>F19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3" s="21">
        <f t="shared" si="0"/>
        <v>70400</v>
      </c>
      <c r="H23" s="28">
        <v>70400</v>
      </c>
      <c r="I23" s="27">
        <v>0</v>
      </c>
      <c r="J23" s="28">
        <v>0</v>
      </c>
      <c r="K23" s="17"/>
    </row>
    <row r="24" spans="1:1025" ht="63.75" customHeight="1" x14ac:dyDescent="0.25">
      <c r="A24" s="29" t="s">
        <v>34</v>
      </c>
      <c r="B24" s="16">
        <v>3090</v>
      </c>
      <c r="C24" s="16">
        <v>1070</v>
      </c>
      <c r="D24" s="26" t="s">
        <v>35</v>
      </c>
      <c r="E24" s="26" t="s">
        <v>93</v>
      </c>
      <c r="F24" s="26" t="s">
        <v>156</v>
      </c>
      <c r="G24" s="21">
        <f t="shared" si="0"/>
        <v>120000</v>
      </c>
      <c r="H24" s="28">
        <f>60000+60000</f>
        <v>120000</v>
      </c>
      <c r="I24" s="27">
        <v>0</v>
      </c>
      <c r="J24" s="28">
        <v>0</v>
      </c>
      <c r="K24" s="17"/>
    </row>
    <row r="25" spans="1:1025" ht="107.25" customHeight="1" x14ac:dyDescent="0.25">
      <c r="A25" s="16" t="s">
        <v>36</v>
      </c>
      <c r="B25" s="16" t="s">
        <v>37</v>
      </c>
      <c r="C25" s="16" t="s">
        <v>17</v>
      </c>
      <c r="D25" s="26" t="s">
        <v>94</v>
      </c>
      <c r="E25" s="26" t="str">
        <f>E23</f>
        <v>Комплекснаї програма «Турбота» Білозірської територіальної громади на 2021-2025 роки (зі змінами)</v>
      </c>
      <c r="F25" s="26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0"/>
        <v>500000</v>
      </c>
      <c r="H25" s="28">
        <v>500000</v>
      </c>
      <c r="I25" s="27">
        <v>0</v>
      </c>
      <c r="J25" s="28">
        <v>0</v>
      </c>
      <c r="K25" s="17"/>
    </row>
    <row r="26" spans="1:1025" ht="39" customHeight="1" x14ac:dyDescent="0.25">
      <c r="A26" s="29" t="s">
        <v>38</v>
      </c>
      <c r="B26" s="16">
        <v>3241</v>
      </c>
      <c r="C26" s="16" t="s">
        <v>41</v>
      </c>
      <c r="D26" s="30" t="s">
        <v>39</v>
      </c>
      <c r="E26" s="31" t="s">
        <v>154</v>
      </c>
      <c r="F26" s="31" t="s">
        <v>155</v>
      </c>
      <c r="G26" s="21">
        <f t="shared" si="0"/>
        <v>2482950</v>
      </c>
      <c r="H26" s="32">
        <f>2204950+278000</f>
        <v>2482950</v>
      </c>
      <c r="I26" s="33">
        <v>0</v>
      </c>
      <c r="J26" s="32">
        <v>0</v>
      </c>
      <c r="K26" s="17"/>
    </row>
    <row r="27" spans="1:1025" ht="114" customHeight="1" x14ac:dyDescent="0.25">
      <c r="A27" s="16" t="s">
        <v>40</v>
      </c>
      <c r="B27" s="16" t="s">
        <v>95</v>
      </c>
      <c r="C27" s="16" t="s">
        <v>41</v>
      </c>
      <c r="D27" s="26" t="s">
        <v>42</v>
      </c>
      <c r="E27" s="26" t="str">
        <f>E25</f>
        <v>Комплекснаї програма «Турбота» Білозірської територіальної громади на 2021-2025 роки (зі змінами)</v>
      </c>
      <c r="F27" s="26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7" s="21">
        <f t="shared" si="0"/>
        <v>80000</v>
      </c>
      <c r="H27" s="28">
        <f>50000+30000</f>
        <v>80000</v>
      </c>
      <c r="I27" s="27">
        <v>0</v>
      </c>
      <c r="J27" s="28">
        <v>0</v>
      </c>
      <c r="K27" s="17"/>
    </row>
    <row r="28" spans="1:1025" ht="59.25" customHeight="1" x14ac:dyDescent="0.25">
      <c r="A28" s="16" t="s">
        <v>43</v>
      </c>
      <c r="B28" s="16" t="s">
        <v>96</v>
      </c>
      <c r="C28" s="16" t="s">
        <v>44</v>
      </c>
      <c r="D28" s="26" t="s">
        <v>45</v>
      </c>
      <c r="E28" s="26" t="s">
        <v>165</v>
      </c>
      <c r="F28" s="26" t="s">
        <v>166</v>
      </c>
      <c r="G28" s="21">
        <f t="shared" ref="G28:G42" si="1">H28+I28</f>
        <v>2000</v>
      </c>
      <c r="H28" s="28">
        <v>2000</v>
      </c>
      <c r="I28" s="27">
        <v>0</v>
      </c>
      <c r="J28" s="28">
        <v>0</v>
      </c>
      <c r="K28" s="17"/>
    </row>
    <row r="29" spans="1:1025" s="49" customFormat="1" ht="59.25" hidden="1" customHeight="1" x14ac:dyDescent="0.25">
      <c r="A29" s="62" t="s">
        <v>157</v>
      </c>
      <c r="B29" s="63">
        <v>5061</v>
      </c>
      <c r="C29" s="62" t="s">
        <v>47</v>
      </c>
      <c r="D29" s="64" t="s">
        <v>158</v>
      </c>
      <c r="E29" s="26" t="s">
        <v>98</v>
      </c>
      <c r="F29" s="26" t="s">
        <v>99</v>
      </c>
      <c r="G29" s="21">
        <f t="shared" ref="G29" si="2">H29+I29</f>
        <v>0</v>
      </c>
      <c r="H29" s="28"/>
      <c r="I29" s="27">
        <v>0</v>
      </c>
      <c r="J29" s="28">
        <v>0</v>
      </c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</row>
    <row r="30" spans="1:1025" ht="63.75" customHeight="1" x14ac:dyDescent="0.25">
      <c r="A30" s="16" t="s">
        <v>46</v>
      </c>
      <c r="B30" s="16" t="s">
        <v>97</v>
      </c>
      <c r="C30" s="16" t="s">
        <v>47</v>
      </c>
      <c r="D30" s="26" t="s">
        <v>48</v>
      </c>
      <c r="E30" s="26" t="s">
        <v>98</v>
      </c>
      <c r="F30" s="26" t="s">
        <v>99</v>
      </c>
      <c r="G30" s="21">
        <f t="shared" si="1"/>
        <v>29000</v>
      </c>
      <c r="H30" s="28">
        <v>29000</v>
      </c>
      <c r="I30" s="27">
        <v>0</v>
      </c>
      <c r="J30" s="28">
        <v>0</v>
      </c>
      <c r="K30" s="17"/>
    </row>
    <row r="31" spans="1:1025" ht="66" customHeight="1" x14ac:dyDescent="0.25">
      <c r="A31" s="16" t="s">
        <v>49</v>
      </c>
      <c r="B31" s="16" t="s">
        <v>50</v>
      </c>
      <c r="C31" s="16" t="s">
        <v>51</v>
      </c>
      <c r="D31" s="26" t="s">
        <v>52</v>
      </c>
      <c r="E31" s="3"/>
      <c r="F31" s="3"/>
      <c r="G31" s="21">
        <f t="shared" si="1"/>
        <v>3200000</v>
      </c>
      <c r="H31" s="28">
        <f>H35+H36</f>
        <v>3200000</v>
      </c>
      <c r="I31" s="28">
        <f>I35+I36</f>
        <v>0</v>
      </c>
      <c r="J31" s="28">
        <f>J35+J36</f>
        <v>0</v>
      </c>
      <c r="K31" s="17"/>
    </row>
    <row r="32" spans="1:1025" s="49" customFormat="1" ht="22.5" customHeight="1" x14ac:dyDescent="0.25">
      <c r="A32" s="75" t="s">
        <v>77</v>
      </c>
      <c r="B32" s="75" t="s">
        <v>11</v>
      </c>
      <c r="C32" s="75" t="s">
        <v>12</v>
      </c>
      <c r="D32" s="75" t="s">
        <v>81</v>
      </c>
      <c r="E32" s="75" t="s">
        <v>82</v>
      </c>
      <c r="F32" s="75" t="s">
        <v>83</v>
      </c>
      <c r="G32" s="75" t="s">
        <v>1</v>
      </c>
      <c r="H32" s="75" t="s">
        <v>10</v>
      </c>
      <c r="I32" s="75" t="s">
        <v>2</v>
      </c>
      <c r="J32" s="75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9" customFormat="1" ht="119.25" customHeight="1" x14ac:dyDescent="0.25">
      <c r="A33" s="75"/>
      <c r="B33" s="75"/>
      <c r="C33" s="75"/>
      <c r="D33" s="75"/>
      <c r="E33" s="75"/>
      <c r="F33" s="75"/>
      <c r="G33" s="75"/>
      <c r="H33" s="75"/>
      <c r="I33" s="18" t="s">
        <v>3</v>
      </c>
      <c r="J33" s="74" t="s">
        <v>13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9" customFormat="1" x14ac:dyDescent="0.25">
      <c r="A34" s="74" t="s">
        <v>4</v>
      </c>
      <c r="B34" s="74" t="s">
        <v>5</v>
      </c>
      <c r="C34" s="74" t="s">
        <v>6</v>
      </c>
      <c r="D34" s="74" t="s">
        <v>7</v>
      </c>
      <c r="E34" s="74" t="s">
        <v>8</v>
      </c>
      <c r="F34" s="74" t="s">
        <v>9</v>
      </c>
      <c r="G34" s="74" t="s">
        <v>84</v>
      </c>
      <c r="H34" s="74" t="s">
        <v>85</v>
      </c>
      <c r="I34" s="18" t="s">
        <v>86</v>
      </c>
      <c r="J34" s="19" t="s">
        <v>87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ht="60" customHeight="1" x14ac:dyDescent="0.25">
      <c r="A35" s="3"/>
      <c r="B35" s="3"/>
      <c r="C35" s="3"/>
      <c r="D35" s="3"/>
      <c r="E35" s="47" t="s">
        <v>100</v>
      </c>
      <c r="F35" s="47" t="s">
        <v>151</v>
      </c>
      <c r="G35" s="21">
        <f t="shared" si="1"/>
        <v>1400000</v>
      </c>
      <c r="H35" s="28">
        <f>300000+1100000</f>
        <v>1400000</v>
      </c>
      <c r="I35" s="27">
        <v>0</v>
      </c>
      <c r="J35" s="28">
        <v>0</v>
      </c>
      <c r="K35" s="17"/>
    </row>
    <row r="36" spans="1:1025" ht="50.1" customHeight="1" x14ac:dyDescent="0.25">
      <c r="A36" s="3"/>
      <c r="B36" s="3"/>
      <c r="C36" s="3"/>
      <c r="D36" s="3"/>
      <c r="E36" s="47" t="s">
        <v>101</v>
      </c>
      <c r="F36" s="47" t="s">
        <v>152</v>
      </c>
      <c r="G36" s="21">
        <f t="shared" si="1"/>
        <v>1800000</v>
      </c>
      <c r="H36" s="28">
        <f>300000+1500000</f>
        <v>1800000</v>
      </c>
      <c r="I36" s="27">
        <v>0</v>
      </c>
      <c r="J36" s="28">
        <v>0</v>
      </c>
      <c r="K36" s="17"/>
    </row>
    <row r="37" spans="1:1025" ht="32.25" customHeight="1" x14ac:dyDescent="0.25">
      <c r="A37" s="16" t="s">
        <v>53</v>
      </c>
      <c r="B37" s="16" t="s">
        <v>54</v>
      </c>
      <c r="C37" s="16" t="s">
        <v>51</v>
      </c>
      <c r="D37" s="26" t="s">
        <v>55</v>
      </c>
      <c r="E37" s="3"/>
      <c r="F37" s="3"/>
      <c r="G37" s="21">
        <f>H37+I37</f>
        <v>1608000</v>
      </c>
      <c r="H37" s="28">
        <f>H38+H39</f>
        <v>1608000</v>
      </c>
      <c r="I37" s="28">
        <f>I38+I39</f>
        <v>0</v>
      </c>
      <c r="J37" s="28">
        <f>J38+J39</f>
        <v>0</v>
      </c>
      <c r="K37" s="17"/>
    </row>
    <row r="38" spans="1:1025" ht="64.5" customHeight="1" x14ac:dyDescent="0.25">
      <c r="A38" s="3"/>
      <c r="B38" s="3"/>
      <c r="C38" s="3"/>
      <c r="D38" s="3"/>
      <c r="E38" s="26" t="s">
        <v>102</v>
      </c>
      <c r="F38" s="26" t="s">
        <v>103</v>
      </c>
      <c r="G38" s="21">
        <f t="shared" si="1"/>
        <v>5000</v>
      </c>
      <c r="H38" s="28">
        <v>5000</v>
      </c>
      <c r="I38" s="27">
        <v>0</v>
      </c>
      <c r="J38" s="28">
        <v>0</v>
      </c>
      <c r="K38" s="17"/>
    </row>
    <row r="39" spans="1:1025" ht="43.5" customHeight="1" x14ac:dyDescent="0.25">
      <c r="A39" s="3"/>
      <c r="B39" s="3"/>
      <c r="C39" s="3"/>
      <c r="D39" s="3"/>
      <c r="E39" s="26" t="s">
        <v>104</v>
      </c>
      <c r="F39" s="26" t="s">
        <v>105</v>
      </c>
      <c r="G39" s="21">
        <f t="shared" si="1"/>
        <v>1603000</v>
      </c>
      <c r="H39" s="28">
        <f>1403000+200000</f>
        <v>1603000</v>
      </c>
      <c r="I39" s="27">
        <v>0</v>
      </c>
      <c r="J39" s="28">
        <v>0</v>
      </c>
      <c r="K39" s="17"/>
    </row>
    <row r="40" spans="1:1025" ht="51" customHeight="1" x14ac:dyDescent="0.25">
      <c r="A40" s="16" t="s">
        <v>56</v>
      </c>
      <c r="B40" s="16" t="s">
        <v>57</v>
      </c>
      <c r="C40" s="16" t="s">
        <v>58</v>
      </c>
      <c r="D40" s="26" t="s">
        <v>106</v>
      </c>
      <c r="E40" s="26" t="s">
        <v>107</v>
      </c>
      <c r="F40" s="26" t="s">
        <v>108</v>
      </c>
      <c r="G40" s="21">
        <f t="shared" si="1"/>
        <v>250000</v>
      </c>
      <c r="H40" s="28">
        <f>100000+150000</f>
        <v>250000</v>
      </c>
      <c r="I40" s="27">
        <v>0</v>
      </c>
      <c r="J40" s="28">
        <v>0</v>
      </c>
      <c r="K40" s="17"/>
    </row>
    <row r="41" spans="1:1025" s="56" customFormat="1" ht="54.75" customHeight="1" x14ac:dyDescent="0.25">
      <c r="A41" s="51" t="s">
        <v>143</v>
      </c>
      <c r="B41" s="52" t="s">
        <v>144</v>
      </c>
      <c r="C41" s="52" t="s">
        <v>145</v>
      </c>
      <c r="D41" s="50" t="s">
        <v>146</v>
      </c>
      <c r="E41" s="26" t="s">
        <v>107</v>
      </c>
      <c r="F41" s="26" t="s">
        <v>108</v>
      </c>
      <c r="G41" s="21">
        <f t="shared" ref="G41" si="3">H41+I41</f>
        <v>2050000</v>
      </c>
      <c r="H41" s="53">
        <v>0</v>
      </c>
      <c r="I41" s="53">
        <f>50000+2000000</f>
        <v>2050000</v>
      </c>
      <c r="J41" s="53">
        <f>50000+2000000</f>
        <v>2050000</v>
      </c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  <c r="JC41" s="55"/>
      <c r="JD41" s="55"/>
      <c r="JE41" s="55"/>
      <c r="JF41" s="55"/>
      <c r="JG41" s="55"/>
      <c r="JH41" s="55"/>
      <c r="JI41" s="55"/>
      <c r="JJ41" s="55"/>
      <c r="JK41" s="55"/>
      <c r="JL41" s="55"/>
      <c r="JM41" s="55"/>
      <c r="JN41" s="55"/>
      <c r="JO41" s="55"/>
      <c r="JP41" s="55"/>
      <c r="JQ41" s="55"/>
      <c r="JR41" s="55"/>
      <c r="JS41" s="55"/>
      <c r="JT41" s="55"/>
      <c r="JU41" s="55"/>
      <c r="JV41" s="55"/>
      <c r="JW41" s="55"/>
      <c r="JX41" s="55"/>
      <c r="JY41" s="55"/>
      <c r="JZ41" s="55"/>
      <c r="KA41" s="55"/>
      <c r="KB41" s="55"/>
      <c r="KC41" s="55"/>
      <c r="KD41" s="55"/>
      <c r="KE41" s="55"/>
      <c r="KF41" s="55"/>
      <c r="KG41" s="55"/>
      <c r="KH41" s="55"/>
      <c r="KI41" s="55"/>
      <c r="KJ41" s="55"/>
      <c r="KK41" s="55"/>
      <c r="KL41" s="55"/>
      <c r="KM41" s="55"/>
      <c r="KN41" s="55"/>
      <c r="KO41" s="55"/>
      <c r="KP41" s="55"/>
      <c r="KQ41" s="55"/>
      <c r="KR41" s="55"/>
      <c r="KS41" s="55"/>
      <c r="KT41" s="55"/>
      <c r="KU41" s="55"/>
      <c r="KV41" s="55"/>
      <c r="KW41" s="55"/>
      <c r="KX41" s="55"/>
      <c r="KY41" s="55"/>
      <c r="KZ41" s="55"/>
      <c r="LA41" s="55"/>
      <c r="LB41" s="55"/>
      <c r="LC41" s="55"/>
      <c r="LD41" s="55"/>
      <c r="LE41" s="55"/>
      <c r="LF41" s="55"/>
      <c r="LG41" s="55"/>
      <c r="LH41" s="55"/>
      <c r="LI41" s="55"/>
      <c r="LJ41" s="55"/>
      <c r="LK41" s="55"/>
      <c r="LL41" s="55"/>
      <c r="LM41" s="55"/>
      <c r="LN41" s="55"/>
      <c r="LO41" s="55"/>
      <c r="LP41" s="55"/>
      <c r="LQ41" s="55"/>
      <c r="LR41" s="55"/>
      <c r="LS41" s="55"/>
      <c r="LT41" s="55"/>
      <c r="LU41" s="55"/>
      <c r="LV41" s="55"/>
      <c r="LW41" s="55"/>
      <c r="LX41" s="55"/>
      <c r="LY41" s="55"/>
      <c r="LZ41" s="55"/>
      <c r="MA41" s="55"/>
      <c r="MB41" s="55"/>
      <c r="MC41" s="55"/>
      <c r="MD41" s="55"/>
      <c r="ME41" s="55"/>
      <c r="MF41" s="55"/>
      <c r="MG41" s="55"/>
      <c r="MH41" s="55"/>
      <c r="MI41" s="55"/>
      <c r="MJ41" s="55"/>
      <c r="MK41" s="55"/>
      <c r="ML41" s="55"/>
      <c r="MM41" s="55"/>
      <c r="MN41" s="55"/>
      <c r="MO41" s="55"/>
      <c r="MP41" s="55"/>
      <c r="MQ41" s="55"/>
      <c r="MR41" s="55"/>
      <c r="MS41" s="55"/>
      <c r="MT41" s="55"/>
      <c r="MU41" s="55"/>
      <c r="MV41" s="55"/>
      <c r="MW41" s="55"/>
      <c r="MX41" s="55"/>
      <c r="MY41" s="55"/>
      <c r="MZ41" s="55"/>
      <c r="NA41" s="55"/>
      <c r="NB41" s="55"/>
      <c r="NC41" s="55"/>
      <c r="ND41" s="55"/>
      <c r="NE41" s="55"/>
      <c r="NF41" s="55"/>
      <c r="NG41" s="55"/>
      <c r="NH41" s="55"/>
      <c r="NI41" s="55"/>
      <c r="NJ41" s="55"/>
      <c r="NK41" s="55"/>
      <c r="NL41" s="55"/>
      <c r="NM41" s="55"/>
      <c r="NN41" s="55"/>
      <c r="NO41" s="55"/>
      <c r="NP41" s="55"/>
      <c r="NQ41" s="55"/>
      <c r="NR41" s="55"/>
      <c r="NS41" s="55"/>
      <c r="NT41" s="55"/>
      <c r="NU41" s="55"/>
      <c r="NV41" s="55"/>
      <c r="NW41" s="55"/>
      <c r="NX41" s="55"/>
      <c r="NY41" s="55"/>
      <c r="NZ41" s="55"/>
      <c r="OA41" s="55"/>
      <c r="OB41" s="55"/>
      <c r="OC41" s="55"/>
      <c r="OD41" s="55"/>
      <c r="OE41" s="55"/>
      <c r="OF41" s="55"/>
      <c r="OG41" s="55"/>
      <c r="OH41" s="55"/>
      <c r="OI41" s="55"/>
      <c r="OJ41" s="55"/>
      <c r="OK41" s="55"/>
      <c r="OL41" s="55"/>
      <c r="OM41" s="55"/>
      <c r="ON41" s="55"/>
      <c r="OO41" s="55"/>
      <c r="OP41" s="55"/>
      <c r="OQ41" s="55"/>
      <c r="OR41" s="55"/>
      <c r="OS41" s="55"/>
      <c r="OT41" s="55"/>
      <c r="OU41" s="55"/>
      <c r="OV41" s="55"/>
      <c r="OW41" s="55"/>
      <c r="OX41" s="55"/>
      <c r="OY41" s="55"/>
      <c r="OZ41" s="55"/>
      <c r="PA41" s="55"/>
      <c r="PB41" s="55"/>
      <c r="PC41" s="55"/>
      <c r="PD41" s="55"/>
      <c r="PE41" s="55"/>
      <c r="PF41" s="55"/>
      <c r="PG41" s="55"/>
      <c r="PH41" s="55"/>
      <c r="PI41" s="55"/>
      <c r="PJ41" s="55"/>
      <c r="PK41" s="55"/>
      <c r="PL41" s="55"/>
      <c r="PM41" s="55"/>
      <c r="PN41" s="55"/>
      <c r="PO41" s="55"/>
      <c r="PP41" s="55"/>
      <c r="PQ41" s="55"/>
      <c r="PR41" s="55"/>
      <c r="PS41" s="55"/>
      <c r="PT41" s="55"/>
      <c r="PU41" s="55"/>
      <c r="PV41" s="55"/>
      <c r="PW41" s="55"/>
      <c r="PX41" s="55"/>
      <c r="PY41" s="55"/>
      <c r="PZ41" s="55"/>
      <c r="QA41" s="55"/>
      <c r="QB41" s="55"/>
      <c r="QC41" s="55"/>
      <c r="QD41" s="55"/>
      <c r="QE41" s="55"/>
      <c r="QF41" s="55"/>
      <c r="QG41" s="55"/>
      <c r="QH41" s="55"/>
      <c r="QI41" s="55"/>
      <c r="QJ41" s="55"/>
      <c r="QK41" s="55"/>
      <c r="QL41" s="55"/>
      <c r="QM41" s="55"/>
      <c r="QN41" s="55"/>
      <c r="QO41" s="55"/>
      <c r="QP41" s="55"/>
      <c r="QQ41" s="55"/>
      <c r="QR41" s="55"/>
      <c r="QS41" s="55"/>
      <c r="QT41" s="55"/>
      <c r="QU41" s="55"/>
      <c r="QV41" s="55"/>
      <c r="QW41" s="55"/>
      <c r="QX41" s="55"/>
      <c r="QY41" s="55"/>
      <c r="QZ41" s="55"/>
      <c r="RA41" s="55"/>
      <c r="RB41" s="55"/>
      <c r="RC41" s="55"/>
      <c r="RD41" s="55"/>
      <c r="RE41" s="55"/>
      <c r="RF41" s="55"/>
      <c r="RG41" s="55"/>
      <c r="RH41" s="55"/>
      <c r="RI41" s="55"/>
      <c r="RJ41" s="55"/>
      <c r="RK41" s="55"/>
      <c r="RL41" s="55"/>
      <c r="RM41" s="55"/>
      <c r="RN41" s="55"/>
      <c r="RO41" s="55"/>
      <c r="RP41" s="55"/>
      <c r="RQ41" s="55"/>
      <c r="RR41" s="55"/>
      <c r="RS41" s="55"/>
      <c r="RT41" s="55"/>
      <c r="RU41" s="55"/>
      <c r="RV41" s="55"/>
      <c r="RW41" s="55"/>
      <c r="RX41" s="55"/>
      <c r="RY41" s="55"/>
      <c r="RZ41" s="55"/>
      <c r="SA41" s="55"/>
      <c r="SB41" s="55"/>
      <c r="SC41" s="55"/>
      <c r="SD41" s="55"/>
      <c r="SE41" s="55"/>
      <c r="SF41" s="55"/>
      <c r="SG41" s="55"/>
      <c r="SH41" s="55"/>
      <c r="SI41" s="55"/>
      <c r="SJ41" s="55"/>
      <c r="SK41" s="55"/>
      <c r="SL41" s="55"/>
      <c r="SM41" s="55"/>
      <c r="SN41" s="55"/>
      <c r="SO41" s="55"/>
      <c r="SP41" s="55"/>
      <c r="SQ41" s="55"/>
      <c r="SR41" s="55"/>
      <c r="SS41" s="55"/>
      <c r="ST41" s="55"/>
      <c r="SU41" s="55"/>
      <c r="SV41" s="55"/>
      <c r="SW41" s="55"/>
      <c r="SX41" s="55"/>
      <c r="SY41" s="55"/>
      <c r="SZ41" s="55"/>
      <c r="TA41" s="55"/>
      <c r="TB41" s="55"/>
      <c r="TC41" s="55"/>
      <c r="TD41" s="55"/>
      <c r="TE41" s="55"/>
      <c r="TF41" s="55"/>
      <c r="TG41" s="55"/>
      <c r="TH41" s="55"/>
      <c r="TI41" s="55"/>
      <c r="TJ41" s="55"/>
      <c r="TK41" s="55"/>
      <c r="TL41" s="55"/>
      <c r="TM41" s="55"/>
      <c r="TN41" s="55"/>
      <c r="TO41" s="55"/>
      <c r="TP41" s="55"/>
      <c r="TQ41" s="55"/>
      <c r="TR41" s="55"/>
      <c r="TS41" s="55"/>
      <c r="TT41" s="55"/>
      <c r="TU41" s="55"/>
      <c r="TV41" s="55"/>
      <c r="TW41" s="55"/>
      <c r="TX41" s="55"/>
      <c r="TY41" s="55"/>
      <c r="TZ41" s="55"/>
      <c r="UA41" s="55"/>
      <c r="UB41" s="55"/>
      <c r="UC41" s="55"/>
      <c r="UD41" s="55"/>
      <c r="UE41" s="55"/>
      <c r="UF41" s="55"/>
      <c r="UG41" s="55"/>
      <c r="UH41" s="55"/>
      <c r="UI41" s="55"/>
      <c r="UJ41" s="55"/>
      <c r="UK41" s="55"/>
      <c r="UL41" s="55"/>
      <c r="UM41" s="55"/>
      <c r="UN41" s="55"/>
      <c r="UO41" s="55"/>
      <c r="UP41" s="55"/>
      <c r="UQ41" s="55"/>
      <c r="UR41" s="55"/>
      <c r="US41" s="55"/>
      <c r="UT41" s="55"/>
      <c r="UU41" s="55"/>
      <c r="UV41" s="55"/>
      <c r="UW41" s="55"/>
      <c r="UX41" s="55"/>
      <c r="UY41" s="55"/>
      <c r="UZ41" s="55"/>
      <c r="VA41" s="55"/>
      <c r="VB41" s="55"/>
      <c r="VC41" s="55"/>
      <c r="VD41" s="55"/>
      <c r="VE41" s="55"/>
      <c r="VF41" s="55"/>
      <c r="VG41" s="55"/>
      <c r="VH41" s="55"/>
      <c r="VI41" s="55"/>
      <c r="VJ41" s="55"/>
      <c r="VK41" s="55"/>
      <c r="VL41" s="55"/>
      <c r="VM41" s="55"/>
      <c r="VN41" s="55"/>
      <c r="VO41" s="55"/>
      <c r="VP41" s="55"/>
      <c r="VQ41" s="55"/>
      <c r="VR41" s="55"/>
      <c r="VS41" s="55"/>
      <c r="VT41" s="55"/>
      <c r="VU41" s="55"/>
      <c r="VV41" s="55"/>
      <c r="VW41" s="55"/>
      <c r="VX41" s="55"/>
      <c r="VY41" s="55"/>
      <c r="VZ41" s="55"/>
      <c r="WA41" s="55"/>
      <c r="WB41" s="55"/>
      <c r="WC41" s="55"/>
      <c r="WD41" s="55"/>
      <c r="WE41" s="55"/>
      <c r="WF41" s="55"/>
      <c r="WG41" s="55"/>
      <c r="WH41" s="55"/>
      <c r="WI41" s="55"/>
      <c r="WJ41" s="55"/>
      <c r="WK41" s="55"/>
      <c r="WL41" s="55"/>
      <c r="WM41" s="55"/>
      <c r="WN41" s="55"/>
      <c r="WO41" s="55"/>
      <c r="WP41" s="55"/>
      <c r="WQ41" s="55"/>
      <c r="WR41" s="55"/>
      <c r="WS41" s="55"/>
      <c r="WT41" s="55"/>
      <c r="WU41" s="55"/>
      <c r="WV41" s="55"/>
      <c r="WW41" s="55"/>
      <c r="WX41" s="55"/>
      <c r="WY41" s="55"/>
      <c r="WZ41" s="55"/>
      <c r="XA41" s="55"/>
      <c r="XB41" s="55"/>
      <c r="XC41" s="55"/>
      <c r="XD41" s="55"/>
      <c r="XE41" s="55"/>
      <c r="XF41" s="55"/>
      <c r="XG41" s="55"/>
      <c r="XH41" s="55"/>
      <c r="XI41" s="55"/>
      <c r="XJ41" s="55"/>
      <c r="XK41" s="55"/>
      <c r="XL41" s="55"/>
      <c r="XM41" s="55"/>
      <c r="XN41" s="55"/>
      <c r="XO41" s="55"/>
      <c r="XP41" s="55"/>
      <c r="XQ41" s="55"/>
      <c r="XR41" s="55"/>
      <c r="XS41" s="55"/>
      <c r="XT41" s="55"/>
      <c r="XU41" s="55"/>
      <c r="XV41" s="55"/>
      <c r="XW41" s="55"/>
      <c r="XX41" s="55"/>
      <c r="XY41" s="55"/>
      <c r="XZ41" s="55"/>
      <c r="YA41" s="55"/>
      <c r="YB41" s="55"/>
      <c r="YC41" s="55"/>
      <c r="YD41" s="55"/>
      <c r="YE41" s="55"/>
      <c r="YF41" s="55"/>
      <c r="YG41" s="55"/>
      <c r="YH41" s="55"/>
      <c r="YI41" s="55"/>
      <c r="YJ41" s="55"/>
      <c r="YK41" s="55"/>
      <c r="YL41" s="55"/>
      <c r="YM41" s="55"/>
      <c r="YN41" s="55"/>
      <c r="YO41" s="55"/>
      <c r="YP41" s="55"/>
      <c r="YQ41" s="55"/>
      <c r="YR41" s="55"/>
      <c r="YS41" s="55"/>
      <c r="YT41" s="55"/>
      <c r="YU41" s="55"/>
      <c r="YV41" s="55"/>
      <c r="YW41" s="55"/>
      <c r="YX41" s="55"/>
      <c r="YY41" s="55"/>
      <c r="YZ41" s="55"/>
      <c r="ZA41" s="55"/>
      <c r="ZB41" s="55"/>
      <c r="ZC41" s="55"/>
      <c r="ZD41" s="55"/>
      <c r="ZE41" s="55"/>
      <c r="ZF41" s="55"/>
      <c r="ZG41" s="55"/>
      <c r="ZH41" s="55"/>
      <c r="ZI41" s="55"/>
      <c r="ZJ41" s="55"/>
      <c r="ZK41" s="55"/>
      <c r="ZL41" s="55"/>
      <c r="ZM41" s="55"/>
      <c r="ZN41" s="55"/>
      <c r="ZO41" s="55"/>
      <c r="ZP41" s="55"/>
      <c r="ZQ41" s="55"/>
      <c r="ZR41" s="55"/>
      <c r="ZS41" s="55"/>
      <c r="ZT41" s="55"/>
      <c r="ZU41" s="55"/>
      <c r="ZV41" s="55"/>
      <c r="ZW41" s="55"/>
      <c r="ZX41" s="55"/>
      <c r="ZY41" s="55"/>
      <c r="ZZ41" s="55"/>
      <c r="AAA41" s="55"/>
      <c r="AAB41" s="55"/>
      <c r="AAC41" s="55"/>
      <c r="AAD41" s="55"/>
      <c r="AAE41" s="55"/>
      <c r="AAF41" s="55"/>
      <c r="AAG41" s="55"/>
      <c r="AAH41" s="55"/>
      <c r="AAI41" s="55"/>
      <c r="AAJ41" s="55"/>
      <c r="AAK41" s="55"/>
      <c r="AAL41" s="55"/>
      <c r="AAM41" s="55"/>
      <c r="AAN41" s="55"/>
      <c r="AAO41" s="55"/>
      <c r="AAP41" s="55"/>
      <c r="AAQ41" s="55"/>
      <c r="AAR41" s="55"/>
      <c r="AAS41" s="55"/>
      <c r="AAT41" s="55"/>
      <c r="AAU41" s="55"/>
      <c r="AAV41" s="55"/>
      <c r="AAW41" s="55"/>
      <c r="AAX41" s="55"/>
      <c r="AAY41" s="55"/>
      <c r="AAZ41" s="55"/>
      <c r="ABA41" s="55"/>
      <c r="ABB41" s="55"/>
      <c r="ABC41" s="55"/>
      <c r="ABD41" s="55"/>
      <c r="ABE41" s="55"/>
      <c r="ABF41" s="55"/>
      <c r="ABG41" s="55"/>
      <c r="ABH41" s="55"/>
      <c r="ABI41" s="55"/>
      <c r="ABJ41" s="55"/>
      <c r="ABK41" s="55"/>
      <c r="ABL41" s="55"/>
      <c r="ABM41" s="55"/>
      <c r="ABN41" s="55"/>
      <c r="ABO41" s="55"/>
      <c r="ABP41" s="55"/>
      <c r="ABQ41" s="55"/>
      <c r="ABR41" s="55"/>
      <c r="ABS41" s="55"/>
      <c r="ABT41" s="55"/>
      <c r="ABU41" s="55"/>
      <c r="ABV41" s="55"/>
      <c r="ABW41" s="55"/>
      <c r="ABX41" s="55"/>
      <c r="ABY41" s="55"/>
      <c r="ABZ41" s="55"/>
      <c r="ACA41" s="55"/>
      <c r="ACB41" s="55"/>
      <c r="ACC41" s="55"/>
      <c r="ACD41" s="55"/>
      <c r="ACE41" s="55"/>
      <c r="ACF41" s="55"/>
      <c r="ACG41" s="55"/>
      <c r="ACH41" s="55"/>
      <c r="ACI41" s="55"/>
      <c r="ACJ41" s="55"/>
      <c r="ACK41" s="55"/>
      <c r="ACL41" s="55"/>
      <c r="ACM41" s="55"/>
      <c r="ACN41" s="55"/>
      <c r="ACO41" s="55"/>
      <c r="ACP41" s="55"/>
      <c r="ACQ41" s="55"/>
      <c r="ACR41" s="55"/>
      <c r="ACS41" s="55"/>
      <c r="ACT41" s="55"/>
      <c r="ACU41" s="55"/>
      <c r="ACV41" s="55"/>
      <c r="ACW41" s="55"/>
      <c r="ACX41" s="55"/>
      <c r="ACY41" s="55"/>
      <c r="ACZ41" s="55"/>
      <c r="ADA41" s="55"/>
      <c r="ADB41" s="55"/>
      <c r="ADC41" s="55"/>
      <c r="ADD41" s="55"/>
      <c r="ADE41" s="55"/>
      <c r="ADF41" s="55"/>
      <c r="ADG41" s="55"/>
      <c r="ADH41" s="55"/>
      <c r="ADI41" s="55"/>
      <c r="ADJ41" s="55"/>
      <c r="ADK41" s="55"/>
      <c r="ADL41" s="55"/>
      <c r="ADM41" s="55"/>
      <c r="ADN41" s="55"/>
      <c r="ADO41" s="55"/>
      <c r="ADP41" s="55"/>
      <c r="ADQ41" s="55"/>
      <c r="ADR41" s="55"/>
      <c r="ADS41" s="55"/>
      <c r="ADT41" s="55"/>
      <c r="ADU41" s="55"/>
      <c r="ADV41" s="55"/>
      <c r="ADW41" s="55"/>
      <c r="ADX41" s="55"/>
      <c r="ADY41" s="55"/>
      <c r="ADZ41" s="55"/>
      <c r="AEA41" s="55"/>
      <c r="AEB41" s="55"/>
      <c r="AEC41" s="55"/>
      <c r="AED41" s="55"/>
      <c r="AEE41" s="55"/>
      <c r="AEF41" s="55"/>
      <c r="AEG41" s="55"/>
      <c r="AEH41" s="55"/>
      <c r="AEI41" s="55"/>
      <c r="AEJ41" s="55"/>
      <c r="AEK41" s="55"/>
      <c r="AEL41" s="55"/>
      <c r="AEM41" s="55"/>
      <c r="AEN41" s="55"/>
      <c r="AEO41" s="55"/>
      <c r="AEP41" s="55"/>
      <c r="AEQ41" s="55"/>
      <c r="AER41" s="55"/>
      <c r="AES41" s="55"/>
      <c r="AET41" s="55"/>
      <c r="AEU41" s="55"/>
      <c r="AEV41" s="55"/>
      <c r="AEW41" s="55"/>
      <c r="AEX41" s="55"/>
      <c r="AEY41" s="55"/>
      <c r="AEZ41" s="55"/>
      <c r="AFA41" s="55"/>
      <c r="AFB41" s="55"/>
      <c r="AFC41" s="55"/>
      <c r="AFD41" s="55"/>
      <c r="AFE41" s="55"/>
      <c r="AFF41" s="55"/>
      <c r="AFG41" s="55"/>
      <c r="AFH41" s="55"/>
      <c r="AFI41" s="55"/>
      <c r="AFJ41" s="55"/>
      <c r="AFK41" s="55"/>
      <c r="AFL41" s="55"/>
      <c r="AFM41" s="55"/>
      <c r="AFN41" s="55"/>
      <c r="AFO41" s="55"/>
      <c r="AFP41" s="55"/>
      <c r="AFQ41" s="55"/>
      <c r="AFR41" s="55"/>
      <c r="AFS41" s="55"/>
      <c r="AFT41" s="55"/>
      <c r="AFU41" s="55"/>
      <c r="AFV41" s="55"/>
      <c r="AFW41" s="55"/>
      <c r="AFX41" s="55"/>
      <c r="AFY41" s="55"/>
      <c r="AFZ41" s="55"/>
      <c r="AGA41" s="55"/>
      <c r="AGB41" s="55"/>
      <c r="AGC41" s="55"/>
      <c r="AGD41" s="55"/>
      <c r="AGE41" s="55"/>
      <c r="AGF41" s="55"/>
      <c r="AGG41" s="55"/>
      <c r="AGH41" s="55"/>
      <c r="AGI41" s="55"/>
      <c r="AGJ41" s="55"/>
      <c r="AGK41" s="55"/>
      <c r="AGL41" s="55"/>
      <c r="AGM41" s="55"/>
      <c r="AGN41" s="55"/>
      <c r="AGO41" s="55"/>
      <c r="AGP41" s="55"/>
      <c r="AGQ41" s="55"/>
      <c r="AGR41" s="55"/>
      <c r="AGS41" s="55"/>
      <c r="AGT41" s="55"/>
      <c r="AGU41" s="55"/>
      <c r="AGV41" s="55"/>
      <c r="AGW41" s="55"/>
      <c r="AGX41" s="55"/>
      <c r="AGY41" s="55"/>
      <c r="AGZ41" s="55"/>
      <c r="AHA41" s="55"/>
      <c r="AHB41" s="55"/>
      <c r="AHC41" s="55"/>
      <c r="AHD41" s="55"/>
      <c r="AHE41" s="55"/>
      <c r="AHF41" s="55"/>
      <c r="AHG41" s="55"/>
      <c r="AHH41" s="55"/>
      <c r="AHI41" s="55"/>
      <c r="AHJ41" s="55"/>
      <c r="AHK41" s="55"/>
      <c r="AHL41" s="55"/>
      <c r="AHM41" s="55"/>
      <c r="AHN41" s="55"/>
      <c r="AHO41" s="55"/>
      <c r="AHP41" s="55"/>
      <c r="AHQ41" s="55"/>
      <c r="AHR41" s="55"/>
      <c r="AHS41" s="55"/>
      <c r="AHT41" s="55"/>
      <c r="AHU41" s="55"/>
      <c r="AHV41" s="55"/>
      <c r="AHW41" s="55"/>
      <c r="AHX41" s="55"/>
      <c r="AHY41" s="55"/>
      <c r="AHZ41" s="55"/>
      <c r="AIA41" s="55"/>
      <c r="AIB41" s="55"/>
      <c r="AIC41" s="55"/>
      <c r="AID41" s="55"/>
      <c r="AIE41" s="55"/>
      <c r="AIF41" s="55"/>
      <c r="AIG41" s="55"/>
      <c r="AIH41" s="55"/>
      <c r="AII41" s="55"/>
      <c r="AIJ41" s="55"/>
      <c r="AIK41" s="55"/>
      <c r="AIL41" s="55"/>
      <c r="AIM41" s="55"/>
      <c r="AIN41" s="55"/>
      <c r="AIO41" s="55"/>
      <c r="AIP41" s="55"/>
      <c r="AIQ41" s="55"/>
      <c r="AIR41" s="55"/>
      <c r="AIS41" s="55"/>
      <c r="AIT41" s="55"/>
      <c r="AIU41" s="55"/>
      <c r="AIV41" s="55"/>
      <c r="AIW41" s="55"/>
      <c r="AIX41" s="55"/>
      <c r="AIY41" s="55"/>
      <c r="AIZ41" s="55"/>
      <c r="AJA41" s="55"/>
      <c r="AJB41" s="55"/>
      <c r="AJC41" s="55"/>
      <c r="AJD41" s="55"/>
      <c r="AJE41" s="55"/>
      <c r="AJF41" s="55"/>
      <c r="AJG41" s="55"/>
      <c r="AJH41" s="55"/>
      <c r="AJI41" s="55"/>
      <c r="AJJ41" s="55"/>
      <c r="AJK41" s="55"/>
      <c r="AJL41" s="55"/>
      <c r="AJM41" s="55"/>
      <c r="AJN41" s="55"/>
      <c r="AJO41" s="55"/>
      <c r="AJP41" s="55"/>
      <c r="AJQ41" s="55"/>
      <c r="AJR41" s="55"/>
      <c r="AJS41" s="55"/>
      <c r="AJT41" s="55"/>
      <c r="AJU41" s="55"/>
      <c r="AJV41" s="55"/>
      <c r="AJW41" s="55"/>
      <c r="AJX41" s="55"/>
      <c r="AJY41" s="55"/>
      <c r="AJZ41" s="55"/>
      <c r="AKA41" s="55"/>
      <c r="AKB41" s="55"/>
      <c r="AKC41" s="55"/>
      <c r="AKD41" s="55"/>
      <c r="AKE41" s="55"/>
      <c r="AKF41" s="55"/>
      <c r="AKG41" s="55"/>
      <c r="AKH41" s="55"/>
      <c r="AKI41" s="55"/>
      <c r="AKJ41" s="55"/>
      <c r="AKK41" s="55"/>
      <c r="AKL41" s="55"/>
      <c r="AKM41" s="55"/>
      <c r="AKN41" s="55"/>
      <c r="AKO41" s="55"/>
      <c r="AKP41" s="55"/>
      <c r="AKQ41" s="55"/>
      <c r="AKR41" s="55"/>
      <c r="AKS41" s="55"/>
      <c r="AKT41" s="55"/>
      <c r="AKU41" s="55"/>
      <c r="AKV41" s="55"/>
      <c r="AKW41" s="55"/>
      <c r="AKX41" s="55"/>
      <c r="AKY41" s="55"/>
      <c r="AKZ41" s="55"/>
      <c r="ALA41" s="55"/>
      <c r="ALB41" s="55"/>
      <c r="ALC41" s="55"/>
      <c r="ALD41" s="55"/>
      <c r="ALE41" s="55"/>
      <c r="ALF41" s="55"/>
      <c r="ALG41" s="55"/>
      <c r="ALH41" s="55"/>
      <c r="ALI41" s="55"/>
      <c r="ALJ41" s="55"/>
      <c r="ALK41" s="55"/>
      <c r="ALL41" s="55"/>
      <c r="ALM41" s="55"/>
      <c r="ALN41" s="55"/>
      <c r="ALO41" s="55"/>
      <c r="ALP41" s="55"/>
      <c r="ALQ41" s="55"/>
      <c r="ALR41" s="55"/>
      <c r="ALS41" s="55"/>
      <c r="ALT41" s="55"/>
      <c r="ALU41" s="55"/>
      <c r="ALV41" s="55"/>
      <c r="ALW41" s="55"/>
      <c r="ALX41" s="55"/>
      <c r="ALY41" s="55"/>
      <c r="ALZ41" s="55"/>
      <c r="AMA41" s="55"/>
      <c r="AMB41" s="55"/>
      <c r="AMC41" s="55"/>
      <c r="AMD41" s="55"/>
      <c r="AME41" s="55"/>
      <c r="AMF41" s="55"/>
      <c r="AMG41" s="55"/>
      <c r="AMH41" s="55"/>
      <c r="AMI41" s="55"/>
      <c r="AMJ41" s="55"/>
      <c r="AMK41" s="55"/>
    </row>
    <row r="42" spans="1:1025" ht="88.5" customHeight="1" x14ac:dyDescent="0.25">
      <c r="A42" s="16" t="s">
        <v>59</v>
      </c>
      <c r="B42" s="16" t="s">
        <v>60</v>
      </c>
      <c r="C42" s="16" t="s">
        <v>61</v>
      </c>
      <c r="D42" s="26" t="s">
        <v>109</v>
      </c>
      <c r="E42" s="26" t="s">
        <v>110</v>
      </c>
      <c r="F42" s="26" t="s">
        <v>111</v>
      </c>
      <c r="G42" s="21">
        <f t="shared" si="1"/>
        <v>1500000</v>
      </c>
      <c r="H42" s="28">
        <f>200000+1300000</f>
        <v>1500000</v>
      </c>
      <c r="I42" s="27">
        <v>0</v>
      </c>
      <c r="J42" s="28">
        <v>0</v>
      </c>
      <c r="K42" s="17"/>
    </row>
    <row r="43" spans="1:1025" ht="49.5" hidden="1" customHeight="1" x14ac:dyDescent="0.25">
      <c r="A43" s="48" t="s">
        <v>62</v>
      </c>
      <c r="B43" s="48" t="s">
        <v>63</v>
      </c>
      <c r="C43" s="48" t="s">
        <v>64</v>
      </c>
      <c r="D43" s="26"/>
      <c r="E43" s="31" t="str">
        <f>E35</f>
        <v xml:space="preserve">Програми «Розвиток та фінансова підтримка комунального підприємства Ірдинське Білозірської сільської ради на 2023 рік».
</v>
      </c>
      <c r="F43" s="31" t="str">
        <f>F35</f>
        <v>рішення сільської ради від 22.12.2022 року № 45-16/VIII</v>
      </c>
      <c r="G43" s="21">
        <f t="shared" ref="G43:G53" si="4">H43+I43</f>
        <v>0</v>
      </c>
      <c r="H43" s="28">
        <v>0</v>
      </c>
      <c r="I43" s="27">
        <v>0</v>
      </c>
      <c r="J43" s="28">
        <f>I43</f>
        <v>0</v>
      </c>
      <c r="K43" s="17"/>
    </row>
    <row r="44" spans="1:1025" ht="48" hidden="1" customHeight="1" x14ac:dyDescent="0.25">
      <c r="A44" s="48" t="s">
        <v>62</v>
      </c>
      <c r="B44" s="48" t="s">
        <v>63</v>
      </c>
      <c r="C44" s="48" t="s">
        <v>64</v>
      </c>
      <c r="D44" s="26"/>
      <c r="E44" s="26" t="s">
        <v>112</v>
      </c>
      <c r="F44" s="26" t="s">
        <v>113</v>
      </c>
      <c r="G44" s="21">
        <f t="shared" si="4"/>
        <v>0</v>
      </c>
      <c r="H44" s="28">
        <v>0</v>
      </c>
      <c r="I44" s="27">
        <v>0</v>
      </c>
      <c r="J44" s="28">
        <v>0</v>
      </c>
      <c r="K44" s="17"/>
    </row>
    <row r="45" spans="1:1025" ht="39.75" customHeight="1" x14ac:dyDescent="0.25">
      <c r="A45" s="48">
        <v>217680</v>
      </c>
      <c r="B45" s="48">
        <v>7680</v>
      </c>
      <c r="C45" s="29" t="s">
        <v>160</v>
      </c>
      <c r="D45" s="26" t="s">
        <v>114</v>
      </c>
      <c r="E45" s="26" t="s">
        <v>174</v>
      </c>
      <c r="F45" s="26" t="s">
        <v>169</v>
      </c>
      <c r="G45" s="21">
        <f t="shared" si="4"/>
        <v>37000</v>
      </c>
      <c r="H45" s="28">
        <v>37000</v>
      </c>
      <c r="I45" s="27">
        <v>0</v>
      </c>
      <c r="J45" s="28">
        <v>0</v>
      </c>
      <c r="K45" s="17"/>
    </row>
    <row r="46" spans="1:1025" s="49" customFormat="1" ht="60.75" customHeight="1" x14ac:dyDescent="0.25">
      <c r="A46" s="51" t="s">
        <v>141</v>
      </c>
      <c r="B46" s="52" t="s">
        <v>142</v>
      </c>
      <c r="C46" s="52" t="s">
        <v>148</v>
      </c>
      <c r="D46" s="50" t="s">
        <v>149</v>
      </c>
      <c r="E46" s="50" t="s">
        <v>173</v>
      </c>
      <c r="F46" s="47" t="s">
        <v>170</v>
      </c>
      <c r="G46" s="21">
        <f t="shared" si="4"/>
        <v>507500</v>
      </c>
      <c r="H46" s="28">
        <v>507500</v>
      </c>
      <c r="I46" s="28">
        <v>0</v>
      </c>
      <c r="J46" s="28">
        <f>J50+J53</f>
        <v>0</v>
      </c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  <c r="AMK46" s="2"/>
    </row>
    <row r="47" spans="1:1025" ht="29.25" customHeight="1" x14ac:dyDescent="0.25">
      <c r="A47" s="75" t="s">
        <v>77</v>
      </c>
      <c r="B47" s="75" t="s">
        <v>11</v>
      </c>
      <c r="C47" s="75" t="s">
        <v>12</v>
      </c>
      <c r="D47" s="75" t="s">
        <v>81</v>
      </c>
      <c r="E47" s="75" t="s">
        <v>82</v>
      </c>
      <c r="F47" s="75" t="s">
        <v>83</v>
      </c>
      <c r="G47" s="75" t="s">
        <v>1</v>
      </c>
      <c r="H47" s="75" t="s">
        <v>10</v>
      </c>
      <c r="I47" s="75" t="s">
        <v>2</v>
      </c>
      <c r="J47" s="75"/>
      <c r="K47" s="17"/>
    </row>
    <row r="48" spans="1:1025" ht="129" customHeight="1" x14ac:dyDescent="0.25">
      <c r="A48" s="75"/>
      <c r="B48" s="75"/>
      <c r="C48" s="75"/>
      <c r="D48" s="75"/>
      <c r="E48" s="75"/>
      <c r="F48" s="75"/>
      <c r="G48" s="75"/>
      <c r="H48" s="75"/>
      <c r="I48" s="18" t="s">
        <v>3</v>
      </c>
      <c r="J48" s="16" t="s">
        <v>13</v>
      </c>
      <c r="K48" s="17"/>
    </row>
    <row r="49" spans="1:1025" x14ac:dyDescent="0.25">
      <c r="A49" s="16" t="s">
        <v>4</v>
      </c>
      <c r="B49" s="16" t="s">
        <v>5</v>
      </c>
      <c r="C49" s="16" t="s">
        <v>6</v>
      </c>
      <c r="D49" s="16" t="s">
        <v>7</v>
      </c>
      <c r="E49" s="16" t="s">
        <v>8</v>
      </c>
      <c r="F49" s="16" t="s">
        <v>9</v>
      </c>
      <c r="G49" s="16" t="s">
        <v>84</v>
      </c>
      <c r="H49" s="16" t="s">
        <v>85</v>
      </c>
      <c r="I49" s="18" t="s">
        <v>86</v>
      </c>
      <c r="J49" s="19" t="s">
        <v>87</v>
      </c>
      <c r="K49" s="17"/>
    </row>
    <row r="50" spans="1:1025" ht="25.5" x14ac:dyDescent="0.25">
      <c r="A50" s="16" t="s">
        <v>62</v>
      </c>
      <c r="B50" s="16" t="s">
        <v>63</v>
      </c>
      <c r="C50" s="16" t="s">
        <v>64</v>
      </c>
      <c r="D50" s="26" t="s">
        <v>65</v>
      </c>
      <c r="E50" s="26"/>
      <c r="F50" s="26"/>
      <c r="G50" s="21">
        <f>H50</f>
        <v>250029</v>
      </c>
      <c r="H50" s="28">
        <f>H51+H52</f>
        <v>250029</v>
      </c>
      <c r="I50" s="28">
        <f t="shared" ref="I50:J50" si="5">I51+I52</f>
        <v>0</v>
      </c>
      <c r="J50" s="28">
        <f t="shared" si="5"/>
        <v>0</v>
      </c>
      <c r="K50" s="17"/>
    </row>
    <row r="51" spans="1:1025" s="49" customFormat="1" ht="39" customHeight="1" x14ac:dyDescent="0.25">
      <c r="A51" s="73"/>
      <c r="B51" s="73"/>
      <c r="C51" s="73"/>
      <c r="D51" s="26"/>
      <c r="E51" s="26" t="s">
        <v>115</v>
      </c>
      <c r="F51" s="26" t="s">
        <v>116</v>
      </c>
      <c r="G51" s="21">
        <f>H51</f>
        <v>50029</v>
      </c>
      <c r="H51" s="28">
        <f>30029+20000</f>
        <v>50029</v>
      </c>
      <c r="I51" s="27">
        <v>0</v>
      </c>
      <c r="J51" s="28">
        <v>0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s="49" customFormat="1" ht="68.25" customHeight="1" x14ac:dyDescent="0.25">
      <c r="A52" s="73"/>
      <c r="B52" s="73"/>
      <c r="C52" s="73"/>
      <c r="D52" s="26"/>
      <c r="E52" s="26" t="s">
        <v>172</v>
      </c>
      <c r="F52" s="26" t="s">
        <v>171</v>
      </c>
      <c r="G52" s="21">
        <f>H52</f>
        <v>200000</v>
      </c>
      <c r="H52" s="28">
        <v>200000</v>
      </c>
      <c r="I52" s="27">
        <v>0</v>
      </c>
      <c r="J52" s="28"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39" customHeight="1" x14ac:dyDescent="0.25">
      <c r="A53" s="16" t="s">
        <v>66</v>
      </c>
      <c r="B53" s="16" t="s">
        <v>67</v>
      </c>
      <c r="C53" s="16" t="s">
        <v>68</v>
      </c>
      <c r="D53" s="26" t="s">
        <v>69</v>
      </c>
      <c r="E53" s="26" t="s">
        <v>117</v>
      </c>
      <c r="F53" s="26" t="s">
        <v>118</v>
      </c>
      <c r="G53" s="21">
        <f t="shared" si="4"/>
        <v>15000</v>
      </c>
      <c r="H53" s="28">
        <v>0</v>
      </c>
      <c r="I53" s="27">
        <v>15000</v>
      </c>
      <c r="J53" s="28">
        <v>0</v>
      </c>
      <c r="K53" s="17"/>
    </row>
    <row r="54" spans="1:1025" ht="30.75" customHeight="1" x14ac:dyDescent="0.25">
      <c r="A54" s="3" t="s">
        <v>71</v>
      </c>
      <c r="B54" s="3"/>
      <c r="C54" s="3"/>
      <c r="D54" s="20" t="s">
        <v>119</v>
      </c>
      <c r="E54" s="3"/>
      <c r="F54" s="3"/>
      <c r="G54" s="21">
        <f t="shared" ref="G54:J55" si="6">G55</f>
        <v>3871960</v>
      </c>
      <c r="H54" s="21">
        <f t="shared" si="6"/>
        <v>3171960</v>
      </c>
      <c r="I54" s="21">
        <f t="shared" si="6"/>
        <v>700000</v>
      </c>
      <c r="J54" s="21">
        <f t="shared" si="6"/>
        <v>700000</v>
      </c>
      <c r="K54" s="17"/>
    </row>
    <row r="55" spans="1:1025" ht="25.5" customHeight="1" x14ac:dyDescent="0.25">
      <c r="A55" s="3" t="s">
        <v>72</v>
      </c>
      <c r="B55" s="3"/>
      <c r="C55" s="3"/>
      <c r="D55" s="20" t="s">
        <v>119</v>
      </c>
      <c r="E55" s="3"/>
      <c r="F55" s="3"/>
      <c r="G55" s="21">
        <f t="shared" si="6"/>
        <v>3871960</v>
      </c>
      <c r="H55" s="21">
        <f t="shared" si="6"/>
        <v>3171960</v>
      </c>
      <c r="I55" s="21">
        <f t="shared" si="6"/>
        <v>700000</v>
      </c>
      <c r="J55" s="21">
        <f t="shared" si="6"/>
        <v>700000</v>
      </c>
      <c r="K55" s="17"/>
    </row>
    <row r="56" spans="1:1025" ht="22.5" customHeight="1" x14ac:dyDescent="0.25">
      <c r="A56" s="3"/>
      <c r="B56" s="3">
        <v>9000</v>
      </c>
      <c r="C56" s="3"/>
      <c r="D56" s="20" t="s">
        <v>120</v>
      </c>
      <c r="E56" s="3"/>
      <c r="F56" s="3"/>
      <c r="G56" s="21">
        <f>G58+G72</f>
        <v>3871960</v>
      </c>
      <c r="H56" s="21">
        <f>H58+H72</f>
        <v>3171960</v>
      </c>
      <c r="I56" s="21">
        <f>I58+I72</f>
        <v>700000</v>
      </c>
      <c r="J56" s="21">
        <f>J58+J72</f>
        <v>700000</v>
      </c>
      <c r="K56" s="17"/>
    </row>
    <row r="57" spans="1:1025" ht="44.25" hidden="1" customHeight="1" x14ac:dyDescent="0.25">
      <c r="A57" s="3"/>
      <c r="B57" s="3"/>
      <c r="C57" s="3"/>
      <c r="D57" s="35"/>
      <c r="E57" s="36" t="s">
        <v>121</v>
      </c>
      <c r="F57" s="36" t="s">
        <v>122</v>
      </c>
      <c r="G57" s="21">
        <f t="shared" ref="G57:G62" si="7">H57+I57</f>
        <v>0</v>
      </c>
      <c r="H57" s="21">
        <v>0</v>
      </c>
      <c r="I57" s="21">
        <v>0</v>
      </c>
      <c r="J57" s="21">
        <v>0</v>
      </c>
      <c r="K57" s="17"/>
    </row>
    <row r="58" spans="1:1025" ht="30" customHeight="1" x14ac:dyDescent="0.25">
      <c r="A58" s="34">
        <v>3719770</v>
      </c>
      <c r="B58" s="34" t="s">
        <v>73</v>
      </c>
      <c r="C58" s="34" t="s">
        <v>74</v>
      </c>
      <c r="D58" s="37" t="s">
        <v>75</v>
      </c>
      <c r="E58" s="3"/>
      <c r="F58" s="3"/>
      <c r="G58" s="21">
        <f>H58+I58</f>
        <v>3586960</v>
      </c>
      <c r="H58" s="21">
        <f>SUM(H59:H63)</f>
        <v>2886960</v>
      </c>
      <c r="I58" s="21">
        <f>SUM(I59:I63)</f>
        <v>700000</v>
      </c>
      <c r="J58" s="21">
        <f>SUM(J59:J63)</f>
        <v>700000</v>
      </c>
      <c r="K58" s="38"/>
    </row>
    <row r="59" spans="1:1025" ht="79.5" customHeight="1" x14ac:dyDescent="0.25">
      <c r="A59" s="3"/>
      <c r="B59" s="3"/>
      <c r="C59" s="3"/>
      <c r="D59" s="3"/>
      <c r="E59" s="26" t="str">
        <f>E16</f>
        <v>Програма розвитку охорони здоров’я   Білозірської сільської територіальної громади на 2021-2025 роки (зі зсінами)</v>
      </c>
      <c r="F59" s="26" t="str">
        <f>F16</f>
        <v>рішення сільської ради від 22.12.2020 року № 4-23/VIII, зміни від 22.12.2021 № 25-18/VIII, 30.01.2023 №46-4/VIII, 28.02.2023 № 47-3/VIII</v>
      </c>
      <c r="G59" s="21">
        <f t="shared" si="7"/>
        <v>1606000</v>
      </c>
      <c r="H59" s="28">
        <f>106000+800000</f>
        <v>906000</v>
      </c>
      <c r="I59" s="27">
        <v>700000</v>
      </c>
      <c r="J59" s="28">
        <v>700000</v>
      </c>
      <c r="K59" s="17" t="s">
        <v>177</v>
      </c>
    </row>
    <row r="60" spans="1:1025" ht="45.75" customHeight="1" x14ac:dyDescent="0.25">
      <c r="A60" s="3"/>
      <c r="B60" s="3"/>
      <c r="C60" s="3"/>
      <c r="D60" s="3"/>
      <c r="E60" s="26" t="str">
        <f>E46</f>
        <v>Програми  «Забезпечення пожежної безпеки у Білозірській ТГ на 2021-2025 роки» (зі змінами)</v>
      </c>
      <c r="F60" s="26" t="str">
        <f>F46</f>
        <v xml:space="preserve">рішення сільської ради від 22.12.2020 № 4-18/VIII,  зміни  від   22.12.2022 року № 45-21/VIII </v>
      </c>
      <c r="G60" s="21">
        <f t="shared" si="7"/>
        <v>1113470</v>
      </c>
      <c r="H60" s="28">
        <v>1113470</v>
      </c>
      <c r="I60" s="27">
        <v>0</v>
      </c>
      <c r="J60" s="28">
        <v>0</v>
      </c>
      <c r="K60" s="17"/>
    </row>
    <row r="61" spans="1:1025" ht="36" customHeight="1" x14ac:dyDescent="0.25">
      <c r="A61" s="3"/>
      <c r="B61" s="3"/>
      <c r="C61" s="3"/>
      <c r="D61" s="3"/>
      <c r="E61" s="26" t="s">
        <v>123</v>
      </c>
      <c r="F61" s="26" t="s">
        <v>124</v>
      </c>
      <c r="G61" s="21">
        <f t="shared" si="7"/>
        <v>105520</v>
      </c>
      <c r="H61" s="28">
        <v>105520</v>
      </c>
      <c r="I61" s="27">
        <v>0</v>
      </c>
      <c r="J61" s="28">
        <v>0</v>
      </c>
      <c r="K61" s="17" t="s">
        <v>147</v>
      </c>
    </row>
    <row r="62" spans="1:1025" s="49" customFormat="1" ht="39.75" customHeight="1" x14ac:dyDescent="0.25">
      <c r="A62" s="3"/>
      <c r="B62" s="3"/>
      <c r="C62" s="3"/>
      <c r="D62" s="3"/>
      <c r="E62" s="26" t="s">
        <v>175</v>
      </c>
      <c r="F62" s="26" t="s">
        <v>176</v>
      </c>
      <c r="G62" s="21">
        <f t="shared" si="7"/>
        <v>700000</v>
      </c>
      <c r="H62" s="28">
        <v>700000</v>
      </c>
      <c r="I62" s="27">
        <v>0</v>
      </c>
      <c r="J62" s="28">
        <v>0</v>
      </c>
      <c r="K62" s="17" t="s">
        <v>159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</row>
    <row r="63" spans="1:1025" ht="44.25" customHeight="1" x14ac:dyDescent="0.25">
      <c r="A63" s="3"/>
      <c r="B63" s="3"/>
      <c r="C63" s="3"/>
      <c r="D63" s="3"/>
      <c r="E63" s="26" t="s">
        <v>167</v>
      </c>
      <c r="F63" s="26" t="s">
        <v>168</v>
      </c>
      <c r="G63" s="21">
        <f t="shared" ref="G63:G79" si="8">H63+I63</f>
        <v>61970</v>
      </c>
      <c r="H63" s="28">
        <v>61970</v>
      </c>
      <c r="I63" s="27">
        <v>0</v>
      </c>
      <c r="J63" s="28">
        <v>0</v>
      </c>
      <c r="K63" s="17"/>
    </row>
    <row r="64" spans="1:1025" ht="51" hidden="1" x14ac:dyDescent="0.25">
      <c r="A64" s="16">
        <v>3719800</v>
      </c>
      <c r="B64" s="16">
        <v>9800</v>
      </c>
      <c r="C64" s="34" t="s">
        <v>74</v>
      </c>
      <c r="D64" s="26" t="s">
        <v>125</v>
      </c>
      <c r="E64" s="26"/>
      <c r="F64" s="26"/>
      <c r="G64" s="28">
        <f t="shared" si="8"/>
        <v>0</v>
      </c>
      <c r="H64" s="28">
        <f>SUM(H65:H70)</f>
        <v>0</v>
      </c>
      <c r="I64" s="28">
        <f>SUM(I65:I70)</f>
        <v>0</v>
      </c>
      <c r="J64" s="28">
        <f>SUM(J65:J70)</f>
        <v>0</v>
      </c>
      <c r="K64" s="17"/>
    </row>
    <row r="65" spans="1:1025" ht="25.5" hidden="1" x14ac:dyDescent="0.25">
      <c r="A65" s="16"/>
      <c r="B65" s="16"/>
      <c r="C65" s="34"/>
      <c r="D65" s="26"/>
      <c r="E65" s="26" t="s">
        <v>115</v>
      </c>
      <c r="F65" s="26" t="s">
        <v>116</v>
      </c>
      <c r="G65" s="28">
        <f t="shared" si="8"/>
        <v>0</v>
      </c>
      <c r="H65" s="28">
        <v>0</v>
      </c>
      <c r="I65" s="27">
        <v>0</v>
      </c>
      <c r="J65" s="28">
        <v>0</v>
      </c>
      <c r="K65" s="17"/>
    </row>
    <row r="66" spans="1:1025" s="41" customFormat="1" ht="63.75" hidden="1" customHeight="1" x14ac:dyDescent="0.2">
      <c r="A66" s="39"/>
      <c r="B66" s="39"/>
      <c r="C66" s="34"/>
      <c r="D66" s="31"/>
      <c r="E66" s="31" t="s">
        <v>126</v>
      </c>
      <c r="F66" s="31" t="s">
        <v>127</v>
      </c>
      <c r="G66" s="32">
        <f t="shared" si="8"/>
        <v>0</v>
      </c>
      <c r="H66" s="32">
        <v>0</v>
      </c>
      <c r="I66" s="33">
        <v>0</v>
      </c>
      <c r="J66" s="32">
        <v>0</v>
      </c>
      <c r="K66" s="40"/>
    </row>
    <row r="67" spans="1:1025" s="41" customFormat="1" ht="63.75" hidden="1" customHeight="1" x14ac:dyDescent="0.2">
      <c r="A67" s="39"/>
      <c r="B67" s="39"/>
      <c r="C67" s="34"/>
      <c r="D67" s="31"/>
      <c r="E67" s="31" t="s">
        <v>128</v>
      </c>
      <c r="F67" s="31" t="s">
        <v>129</v>
      </c>
      <c r="G67" s="32">
        <f t="shared" si="8"/>
        <v>0</v>
      </c>
      <c r="H67" s="32">
        <v>0</v>
      </c>
      <c r="I67" s="33">
        <v>0</v>
      </c>
      <c r="J67" s="32">
        <v>0</v>
      </c>
      <c r="K67" s="40"/>
    </row>
    <row r="68" spans="1:1025" s="41" customFormat="1" ht="51.75" hidden="1" customHeight="1" x14ac:dyDescent="0.2">
      <c r="A68" s="39"/>
      <c r="B68" s="39"/>
      <c r="C68" s="34"/>
      <c r="D68" s="31"/>
      <c r="E68" s="31" t="s">
        <v>130</v>
      </c>
      <c r="F68" s="31" t="s">
        <v>131</v>
      </c>
      <c r="G68" s="32">
        <f t="shared" si="8"/>
        <v>0</v>
      </c>
      <c r="H68" s="32">
        <v>0</v>
      </c>
      <c r="I68" s="33">
        <v>0</v>
      </c>
      <c r="J68" s="32">
        <v>0</v>
      </c>
      <c r="K68" s="40"/>
    </row>
    <row r="69" spans="1:1025" s="41" customFormat="1" ht="25.5" hidden="1" x14ac:dyDescent="0.2">
      <c r="A69" s="39"/>
      <c r="B69" s="39"/>
      <c r="C69" s="34"/>
      <c r="D69" s="31"/>
      <c r="E69" s="31" t="s">
        <v>132</v>
      </c>
      <c r="F69" s="31" t="s">
        <v>133</v>
      </c>
      <c r="G69" s="32">
        <f t="shared" si="8"/>
        <v>0</v>
      </c>
      <c r="H69" s="32">
        <v>0</v>
      </c>
      <c r="I69" s="33">
        <v>0</v>
      </c>
      <c r="J69" s="32">
        <v>0</v>
      </c>
      <c r="K69" s="40"/>
    </row>
    <row r="70" spans="1:1025" s="41" customFormat="1" ht="44.25" hidden="1" customHeight="1" x14ac:dyDescent="0.2">
      <c r="A70" s="39"/>
      <c r="B70" s="39"/>
      <c r="C70" s="34"/>
      <c r="D70" s="31"/>
      <c r="E70" s="31" t="s">
        <v>134</v>
      </c>
      <c r="F70" s="31" t="s">
        <v>135</v>
      </c>
      <c r="G70" s="32">
        <f t="shared" si="8"/>
        <v>0</v>
      </c>
      <c r="H70" s="32">
        <v>0</v>
      </c>
      <c r="I70" s="33">
        <v>0</v>
      </c>
      <c r="J70" s="32">
        <v>0</v>
      </c>
      <c r="K70" s="40"/>
    </row>
    <row r="71" spans="1:1025" s="41" customFormat="1" ht="89.25" hidden="1" customHeight="1" x14ac:dyDescent="0.2">
      <c r="A71" s="39">
        <v>3719820</v>
      </c>
      <c r="B71" s="39">
        <v>9820</v>
      </c>
      <c r="C71" s="34" t="s">
        <v>74</v>
      </c>
      <c r="D71" s="31" t="s">
        <v>136</v>
      </c>
      <c r="E71" s="31" t="s">
        <v>137</v>
      </c>
      <c r="F71" s="31" t="s">
        <v>138</v>
      </c>
      <c r="G71" s="32">
        <f t="shared" si="8"/>
        <v>0</v>
      </c>
      <c r="H71" s="32">
        <v>0</v>
      </c>
      <c r="I71" s="33">
        <v>0</v>
      </c>
      <c r="J71" s="32">
        <v>0</v>
      </c>
      <c r="K71" s="40"/>
    </row>
    <row r="72" spans="1:1025" s="2" customFormat="1" ht="51" x14ac:dyDescent="0.2">
      <c r="A72" s="61">
        <v>3719800</v>
      </c>
      <c r="B72" s="61">
        <v>9800</v>
      </c>
      <c r="C72" s="65" t="s">
        <v>74</v>
      </c>
      <c r="D72" s="26" t="s">
        <v>125</v>
      </c>
      <c r="E72" s="26"/>
      <c r="F72" s="26"/>
      <c r="G72" s="21">
        <f t="shared" si="8"/>
        <v>285000</v>
      </c>
      <c r="H72" s="28">
        <f>SUM(H73:H79)</f>
        <v>285000</v>
      </c>
      <c r="I72" s="28">
        <f>SUM(I73:I79)</f>
        <v>0</v>
      </c>
      <c r="J72" s="28">
        <f>SUM(J73:J79)</f>
        <v>0</v>
      </c>
      <c r="K72" s="17"/>
    </row>
    <row r="73" spans="1:1025" s="2" customFormat="1" ht="38.25" customHeight="1" x14ac:dyDescent="0.2">
      <c r="A73" s="61"/>
      <c r="B73" s="61"/>
      <c r="C73" s="65"/>
      <c r="D73" s="26"/>
      <c r="E73" s="26" t="s">
        <v>115</v>
      </c>
      <c r="F73" s="26" t="s">
        <v>116</v>
      </c>
      <c r="G73" s="21">
        <f t="shared" si="8"/>
        <v>80000</v>
      </c>
      <c r="H73" s="28">
        <v>80000</v>
      </c>
      <c r="I73" s="27">
        <v>0</v>
      </c>
      <c r="J73" s="28">
        <v>0</v>
      </c>
      <c r="K73" s="17"/>
    </row>
    <row r="74" spans="1:1025" s="49" customFormat="1" ht="29.25" customHeight="1" x14ac:dyDescent="0.25">
      <c r="A74" s="75" t="s">
        <v>77</v>
      </c>
      <c r="B74" s="75" t="s">
        <v>11</v>
      </c>
      <c r="C74" s="75" t="s">
        <v>12</v>
      </c>
      <c r="D74" s="75" t="s">
        <v>81</v>
      </c>
      <c r="E74" s="75" t="s">
        <v>82</v>
      </c>
      <c r="F74" s="75" t="s">
        <v>83</v>
      </c>
      <c r="G74" s="75" t="s">
        <v>1</v>
      </c>
      <c r="H74" s="75" t="s">
        <v>10</v>
      </c>
      <c r="I74" s="75" t="s">
        <v>2</v>
      </c>
      <c r="J74" s="75"/>
      <c r="K74" s="1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  <c r="AME74" s="2"/>
      <c r="AMF74" s="2"/>
      <c r="AMG74" s="2"/>
      <c r="AMH74" s="2"/>
      <c r="AMI74" s="2"/>
      <c r="AMJ74" s="2"/>
      <c r="AMK74" s="2"/>
    </row>
    <row r="75" spans="1:1025" s="49" customFormat="1" ht="129" customHeight="1" x14ac:dyDescent="0.25">
      <c r="A75" s="75"/>
      <c r="B75" s="75"/>
      <c r="C75" s="75"/>
      <c r="D75" s="75"/>
      <c r="E75" s="75"/>
      <c r="F75" s="75"/>
      <c r="G75" s="75"/>
      <c r="H75" s="75"/>
      <c r="I75" s="18" t="s">
        <v>3</v>
      </c>
      <c r="J75" s="74" t="s">
        <v>13</v>
      </c>
      <c r="K75" s="1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  <c r="AMF75" s="2"/>
      <c r="AMG75" s="2"/>
      <c r="AMH75" s="2"/>
      <c r="AMI75" s="2"/>
      <c r="AMJ75" s="2"/>
      <c r="AMK75" s="2"/>
    </row>
    <row r="76" spans="1:1025" s="49" customFormat="1" x14ac:dyDescent="0.25">
      <c r="A76" s="74" t="s">
        <v>4</v>
      </c>
      <c r="B76" s="74" t="s">
        <v>5</v>
      </c>
      <c r="C76" s="74" t="s">
        <v>6</v>
      </c>
      <c r="D76" s="74" t="s">
        <v>7</v>
      </c>
      <c r="E76" s="74" t="s">
        <v>8</v>
      </c>
      <c r="F76" s="74" t="s">
        <v>9</v>
      </c>
      <c r="G76" s="74" t="s">
        <v>84</v>
      </c>
      <c r="H76" s="74" t="s">
        <v>85</v>
      </c>
      <c r="I76" s="18" t="s">
        <v>86</v>
      </c>
      <c r="J76" s="19" t="s">
        <v>87</v>
      </c>
      <c r="K76" s="1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  <c r="AME76" s="2"/>
      <c r="AMF76" s="2"/>
      <c r="AMG76" s="2"/>
      <c r="AMH76" s="2"/>
      <c r="AMI76" s="2"/>
      <c r="AMJ76" s="2"/>
      <c r="AMK76" s="2"/>
    </row>
    <row r="77" spans="1:1025" s="71" customFormat="1" ht="63.75" customHeight="1" x14ac:dyDescent="0.2">
      <c r="A77" s="66"/>
      <c r="B77" s="66"/>
      <c r="C77" s="65"/>
      <c r="D77" s="67"/>
      <c r="E77" s="67" t="s">
        <v>126</v>
      </c>
      <c r="F77" s="67" t="s">
        <v>127</v>
      </c>
      <c r="G77" s="72">
        <f t="shared" si="8"/>
        <v>75000</v>
      </c>
      <c r="H77" s="68">
        <v>75000</v>
      </c>
      <c r="I77" s="69">
        <v>0</v>
      </c>
      <c r="J77" s="68">
        <v>0</v>
      </c>
      <c r="K77" s="70"/>
    </row>
    <row r="78" spans="1:1025" s="71" customFormat="1" ht="63.75" customHeight="1" x14ac:dyDescent="0.2">
      <c r="A78" s="66"/>
      <c r="B78" s="66"/>
      <c r="C78" s="65"/>
      <c r="D78" s="67"/>
      <c r="E78" s="67" t="s">
        <v>128</v>
      </c>
      <c r="F78" s="67" t="s">
        <v>129</v>
      </c>
      <c r="G78" s="72">
        <f t="shared" si="8"/>
        <v>50000</v>
      </c>
      <c r="H78" s="68">
        <v>50000</v>
      </c>
      <c r="I78" s="69">
        <v>0</v>
      </c>
      <c r="J78" s="68">
        <v>0</v>
      </c>
      <c r="K78" s="70"/>
    </row>
    <row r="79" spans="1:1025" s="71" customFormat="1" ht="44.25" customHeight="1" x14ac:dyDescent="0.2">
      <c r="A79" s="66"/>
      <c r="B79" s="66"/>
      <c r="C79" s="65"/>
      <c r="D79" s="67"/>
      <c r="E79" s="67" t="s">
        <v>134</v>
      </c>
      <c r="F79" s="67" t="s">
        <v>135</v>
      </c>
      <c r="G79" s="72">
        <f t="shared" si="8"/>
        <v>80000</v>
      </c>
      <c r="H79" s="68">
        <v>80000</v>
      </c>
      <c r="I79" s="69">
        <v>0</v>
      </c>
      <c r="J79" s="68">
        <v>0</v>
      </c>
      <c r="K79" s="70"/>
    </row>
    <row r="80" spans="1:1025" x14ac:dyDescent="0.25">
      <c r="A80" s="3" t="s">
        <v>139</v>
      </c>
      <c r="B80" s="3" t="s">
        <v>139</v>
      </c>
      <c r="C80" s="3" t="s">
        <v>139</v>
      </c>
      <c r="D80" s="20" t="s">
        <v>78</v>
      </c>
      <c r="E80" s="3" t="s">
        <v>139</v>
      </c>
      <c r="F80" s="3" t="s">
        <v>139</v>
      </c>
      <c r="G80" s="21">
        <f>G54+G13</f>
        <v>18326839</v>
      </c>
      <c r="H80" s="21">
        <f>H54+H13</f>
        <v>15561839</v>
      </c>
      <c r="I80" s="21">
        <f>I54+I13</f>
        <v>2765000</v>
      </c>
      <c r="J80" s="21">
        <f>J54+J13</f>
        <v>2750000</v>
      </c>
      <c r="K80" s="38">
        <f>I80-J80</f>
        <v>15000</v>
      </c>
    </row>
    <row r="81" spans="1:9" s="15" customFormat="1" x14ac:dyDescent="0.25">
      <c r="A81" s="42"/>
      <c r="B81" s="42"/>
      <c r="C81" s="42"/>
      <c r="D81" s="42"/>
      <c r="E81" s="42"/>
      <c r="F81" s="42"/>
      <c r="G81" s="43"/>
      <c r="H81" s="42"/>
      <c r="I81" s="42"/>
    </row>
    <row r="82" spans="1:9" s="15" customFormat="1" x14ac:dyDescent="0.25">
      <c r="A82" s="42"/>
      <c r="B82" s="42"/>
      <c r="C82" s="42"/>
      <c r="D82" s="42"/>
      <c r="E82" s="42"/>
      <c r="F82" s="42"/>
      <c r="G82" s="43"/>
      <c r="H82" s="42"/>
      <c r="I82" s="42"/>
    </row>
    <row r="83" spans="1:9" s="44" customFormat="1" ht="30.75" customHeight="1" x14ac:dyDescent="0.3">
      <c r="D83" s="44" t="s">
        <v>76</v>
      </c>
      <c r="E83" s="45"/>
      <c r="F83" s="46"/>
      <c r="G83" s="44" t="s">
        <v>140</v>
      </c>
    </row>
    <row r="85" spans="1:9" x14ac:dyDescent="0.25">
      <c r="G85" s="83"/>
    </row>
    <row r="90" spans="1:9" x14ac:dyDescent="0.25">
      <c r="H90" s="60">
        <f>H80-8758839</f>
        <v>6803000</v>
      </c>
    </row>
  </sheetData>
  <mergeCells count="52"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47:F48"/>
    <mergeCell ref="G47:G48"/>
    <mergeCell ref="H47:H48"/>
    <mergeCell ref="I47:J47"/>
    <mergeCell ref="F10:F11"/>
    <mergeCell ref="G10:G11"/>
    <mergeCell ref="H10:H11"/>
    <mergeCell ref="I10:J10"/>
    <mergeCell ref="F20:F21"/>
    <mergeCell ref="G20:G21"/>
    <mergeCell ref="H20:H21"/>
    <mergeCell ref="I20:J20"/>
    <mergeCell ref="A47:A48"/>
    <mergeCell ref="B47:B48"/>
    <mergeCell ref="C47:C48"/>
    <mergeCell ref="D47:D48"/>
    <mergeCell ref="E47:E48"/>
    <mergeCell ref="A20:A21"/>
    <mergeCell ref="B20:B21"/>
    <mergeCell ref="C20:C21"/>
    <mergeCell ref="D20:D21"/>
    <mergeCell ref="E20:E21"/>
    <mergeCell ref="F32:F33"/>
    <mergeCell ref="G32:G33"/>
    <mergeCell ref="H32:H33"/>
    <mergeCell ref="I32:J32"/>
    <mergeCell ref="A32:A33"/>
    <mergeCell ref="B32:B33"/>
    <mergeCell ref="C32:C33"/>
    <mergeCell ref="D32:D33"/>
    <mergeCell ref="E32:E33"/>
    <mergeCell ref="F74:F75"/>
    <mergeCell ref="G74:G75"/>
    <mergeCell ref="H74:H75"/>
    <mergeCell ref="I74:J74"/>
    <mergeCell ref="A74:A75"/>
    <mergeCell ref="B74:B75"/>
    <mergeCell ref="C74:C75"/>
    <mergeCell ref="D74:D75"/>
    <mergeCell ref="E74:E75"/>
  </mergeCells>
  <pageMargins left="0.7" right="0.7" top="0.75" bottom="0.75" header="0.51180555555555496" footer="0.51180555555555496"/>
  <pageSetup paperSize="9" scale="62" firstPageNumber="0" orientation="landscape" r:id="rId1"/>
  <rowBreaks count="5" manualBreakCount="5">
    <brk id="19" max="9" man="1"/>
    <brk id="31" max="9" man="1"/>
    <brk id="46" max="9" man="1"/>
    <brk id="73" max="9" man="1"/>
    <brk id="8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2023-02-26T08:42:36Z</cp:lastPrinted>
  <dcterms:created xsi:type="dcterms:W3CDTF">2006-09-16T00:00:00Z</dcterms:created>
  <dcterms:modified xsi:type="dcterms:W3CDTF">2023-03-01T14:28:17Z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