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6380" windowHeight="8190" tabRatio="500"/>
  </bookViews>
  <sheets>
    <sheet name="додаток 3" sheetId="3" r:id="rId1"/>
  </sheets>
  <definedNames>
    <definedName name="_xlnm.Print_Area" localSheetId="0">'додаток 3'!$A$1:$Q$125</definedName>
  </definedNames>
  <calcPr calcId="145621"/>
  <extLst>
    <ext xmlns:loext="http://schemas.libreoffice.org/" uri="{7626C862-2A13-11E5-B345-FEFF819CDC9F}">
      <loext:extCalcPr stringRefSyntax="ExcelA1"/>
    </ext>
  </extLst>
</workbook>
</file>

<file path=xl/calcChain.xml><?xml version="1.0" encoding="utf-8"?>
<calcChain xmlns="http://schemas.openxmlformats.org/spreadsheetml/2006/main">
  <c r="L38" i="3" l="1"/>
  <c r="G38" i="3"/>
  <c r="E68" i="3" l="1"/>
  <c r="F119" i="3" l="1"/>
  <c r="L123" i="3"/>
  <c r="H106" i="3"/>
  <c r="G106" i="3"/>
  <c r="J108" i="3"/>
  <c r="H67" i="3"/>
  <c r="I67" i="3"/>
  <c r="G51" i="3"/>
  <c r="G20" i="3"/>
  <c r="I20" i="3"/>
  <c r="I18" i="3"/>
  <c r="G18" i="3"/>
  <c r="G79" i="3"/>
  <c r="H79" i="3"/>
  <c r="I79" i="3"/>
  <c r="J79" i="3"/>
  <c r="K79" i="3"/>
  <c r="L79" i="3"/>
  <c r="M79" i="3"/>
  <c r="N79" i="3"/>
  <c r="O79" i="3"/>
  <c r="P79" i="3"/>
  <c r="Q79" i="3"/>
  <c r="F79" i="3"/>
  <c r="R79" i="3"/>
  <c r="S79" i="3"/>
  <c r="G83" i="3"/>
  <c r="I83" i="3"/>
  <c r="G89" i="3"/>
  <c r="L18" i="3"/>
  <c r="L95" i="3"/>
  <c r="L102" i="3"/>
  <c r="H20" i="3"/>
  <c r="G102" i="3"/>
  <c r="G61" i="3"/>
  <c r="G62" i="3"/>
  <c r="P123" i="3" l="1"/>
  <c r="P120" i="3" s="1"/>
  <c r="G123" i="3"/>
  <c r="F123" i="3" s="1"/>
  <c r="P122" i="3"/>
  <c r="K122" i="3"/>
  <c r="G122" i="3"/>
  <c r="F122" i="3" s="1"/>
  <c r="Q122" i="3" s="1"/>
  <c r="F121" i="3"/>
  <c r="Q121" i="3" s="1"/>
  <c r="O120" i="3"/>
  <c r="N120" i="3"/>
  <c r="M120" i="3"/>
  <c r="J120" i="3"/>
  <c r="I120" i="3"/>
  <c r="H120" i="3"/>
  <c r="G127" i="3"/>
  <c r="P118" i="3"/>
  <c r="O118" i="3"/>
  <c r="N118" i="3"/>
  <c r="M118" i="3"/>
  <c r="L118" i="3"/>
  <c r="K118" i="3"/>
  <c r="J118" i="3"/>
  <c r="I118" i="3"/>
  <c r="H118" i="3"/>
  <c r="G118" i="3"/>
  <c r="K117" i="3"/>
  <c r="K116" i="3" s="1"/>
  <c r="H117" i="3"/>
  <c r="H116" i="3" s="1"/>
  <c r="G117" i="3"/>
  <c r="F117" i="3" s="1"/>
  <c r="F116" i="3" s="1"/>
  <c r="P116" i="3"/>
  <c r="O116" i="3"/>
  <c r="N116" i="3"/>
  <c r="M116" i="3"/>
  <c r="L116" i="3"/>
  <c r="J116" i="3"/>
  <c r="I116" i="3"/>
  <c r="I115" i="3" s="1"/>
  <c r="I114" i="3" s="1"/>
  <c r="S114" i="3"/>
  <c r="S124" i="3" s="1"/>
  <c r="R114" i="3"/>
  <c r="R124" i="3" s="1"/>
  <c r="K113" i="3"/>
  <c r="Q113" i="3" s="1"/>
  <c r="Q112" i="3" s="1"/>
  <c r="Q111" i="3" s="1"/>
  <c r="P112" i="3"/>
  <c r="P111" i="3" s="1"/>
  <c r="O112" i="3"/>
  <c r="O111" i="3" s="1"/>
  <c r="N112" i="3"/>
  <c r="N111" i="3" s="1"/>
  <c r="M112" i="3"/>
  <c r="M111" i="3" s="1"/>
  <c r="L112" i="3"/>
  <c r="J112" i="3"/>
  <c r="J111" i="3" s="1"/>
  <c r="I112" i="3"/>
  <c r="I111" i="3" s="1"/>
  <c r="H112" i="3"/>
  <c r="H111" i="3" s="1"/>
  <c r="G112" i="3"/>
  <c r="G111" i="3" s="1"/>
  <c r="F112" i="3"/>
  <c r="F111" i="3" s="1"/>
  <c r="S111" i="3"/>
  <c r="L111" i="3"/>
  <c r="J110" i="3"/>
  <c r="F110" i="3" s="1"/>
  <c r="Q110" i="3" s="1"/>
  <c r="Q109" i="3" s="1"/>
  <c r="S109" i="3"/>
  <c r="R109" i="3"/>
  <c r="P109" i="3"/>
  <c r="O109" i="3"/>
  <c r="N109" i="3"/>
  <c r="M109" i="3"/>
  <c r="L109" i="3"/>
  <c r="K109" i="3"/>
  <c r="I109" i="3"/>
  <c r="H109" i="3"/>
  <c r="G109" i="3"/>
  <c r="J107" i="3"/>
  <c r="S107" i="3"/>
  <c r="R107" i="3"/>
  <c r="P107" i="3"/>
  <c r="O107" i="3"/>
  <c r="N107" i="3"/>
  <c r="M107" i="3"/>
  <c r="L107" i="3"/>
  <c r="K107" i="3"/>
  <c r="I107" i="3"/>
  <c r="H107" i="3"/>
  <c r="G107" i="3"/>
  <c r="P106" i="3"/>
  <c r="P105" i="3" s="1"/>
  <c r="K106" i="3"/>
  <c r="K105" i="3" s="1"/>
  <c r="H105" i="3"/>
  <c r="F106" i="3"/>
  <c r="S105" i="3"/>
  <c r="S104" i="3" s="1"/>
  <c r="R105" i="3"/>
  <c r="R104" i="3" s="1"/>
  <c r="O105" i="3"/>
  <c r="N105" i="3"/>
  <c r="M105" i="3"/>
  <c r="L105" i="3"/>
  <c r="J105" i="3"/>
  <c r="I105" i="3"/>
  <c r="E104" i="3"/>
  <c r="P102" i="3"/>
  <c r="F102" i="3"/>
  <c r="K97" i="3"/>
  <c r="I101" i="3"/>
  <c r="I94" i="3" s="1"/>
  <c r="F101" i="3"/>
  <c r="Q101" i="3" s="1"/>
  <c r="F100" i="3"/>
  <c r="Q100" i="3" s="1"/>
  <c r="P95" i="3"/>
  <c r="F95" i="3"/>
  <c r="S94" i="3"/>
  <c r="R94" i="3"/>
  <c r="O94" i="3"/>
  <c r="N94" i="3"/>
  <c r="M94" i="3"/>
  <c r="J94" i="3"/>
  <c r="H94" i="3"/>
  <c r="K93" i="3"/>
  <c r="F93" i="3"/>
  <c r="F92" i="3"/>
  <c r="Q92" i="3" s="1"/>
  <c r="P91" i="3"/>
  <c r="K91" i="3"/>
  <c r="Q91" i="3" s="1"/>
  <c r="P90" i="3"/>
  <c r="K90" i="3"/>
  <c r="Q90" i="3" s="1"/>
  <c r="P89" i="3"/>
  <c r="K89" i="3"/>
  <c r="F89" i="3"/>
  <c r="P88" i="3"/>
  <c r="K88" i="3"/>
  <c r="Q88" i="3" s="1"/>
  <c r="P87" i="3"/>
  <c r="K87" i="3"/>
  <c r="Q87" i="3" s="1"/>
  <c r="P86" i="3"/>
  <c r="K86" i="3"/>
  <c r="Q86" i="3" s="1"/>
  <c r="J85" i="3"/>
  <c r="J84" i="3" s="1"/>
  <c r="S84" i="3"/>
  <c r="R84" i="3"/>
  <c r="O84" i="3"/>
  <c r="N84" i="3"/>
  <c r="M84" i="3"/>
  <c r="L84" i="3"/>
  <c r="I84" i="3"/>
  <c r="H84" i="3"/>
  <c r="G84" i="3"/>
  <c r="P83" i="3"/>
  <c r="P81" i="3" s="1"/>
  <c r="K83" i="3"/>
  <c r="K81" i="3" s="1"/>
  <c r="I81" i="3"/>
  <c r="H83" i="3"/>
  <c r="H81" i="3" s="1"/>
  <c r="G81" i="3"/>
  <c r="J82" i="3"/>
  <c r="F82" i="3" s="1"/>
  <c r="Q82" i="3" s="1"/>
  <c r="O81" i="3"/>
  <c r="N81" i="3"/>
  <c r="M81" i="3"/>
  <c r="L81" i="3"/>
  <c r="G80" i="3"/>
  <c r="G78" i="3"/>
  <c r="F78" i="3" s="1"/>
  <c r="Q78" i="3" s="1"/>
  <c r="P77" i="3"/>
  <c r="P75" i="3" s="1"/>
  <c r="K77" i="3"/>
  <c r="K75" i="3" s="1"/>
  <c r="I77" i="3"/>
  <c r="H77" i="3"/>
  <c r="G77" i="3"/>
  <c r="F77" i="3" s="1"/>
  <c r="I76" i="3"/>
  <c r="H76" i="3"/>
  <c r="G76" i="3"/>
  <c r="F76" i="3" s="1"/>
  <c r="O75" i="3"/>
  <c r="N75" i="3"/>
  <c r="M75" i="3"/>
  <c r="L75" i="3"/>
  <c r="J75" i="3"/>
  <c r="K70" i="3"/>
  <c r="G74" i="3"/>
  <c r="F68" i="3"/>
  <c r="Q68" i="3" s="1"/>
  <c r="P67" i="3"/>
  <c r="K67" i="3"/>
  <c r="G67" i="3"/>
  <c r="F67" i="3" s="1"/>
  <c r="Q67" i="3" s="1"/>
  <c r="F66" i="3"/>
  <c r="Q66" i="3" s="1"/>
  <c r="Q65" i="3" s="1"/>
  <c r="P65" i="3"/>
  <c r="O65" i="3"/>
  <c r="O52" i="3" s="1"/>
  <c r="N65" i="3"/>
  <c r="N52" i="3" s="1"/>
  <c r="M65" i="3"/>
  <c r="M52" i="3" s="1"/>
  <c r="L65" i="3"/>
  <c r="K65" i="3"/>
  <c r="J65" i="3"/>
  <c r="J52" i="3" s="1"/>
  <c r="I65" i="3"/>
  <c r="H65" i="3"/>
  <c r="G65" i="3"/>
  <c r="G64" i="3"/>
  <c r="F64" i="3" s="1"/>
  <c r="F62" i="3"/>
  <c r="Q62" i="3" s="1"/>
  <c r="F61" i="3"/>
  <c r="Q61" i="3" s="1"/>
  <c r="G60" i="3"/>
  <c r="F60" i="3" s="1"/>
  <c r="Q60" i="3" s="1"/>
  <c r="G59" i="3"/>
  <c r="F59" i="3" s="1"/>
  <c r="Q59" i="3" s="1"/>
  <c r="F57" i="3"/>
  <c r="Q57" i="3" s="1"/>
  <c r="E57" i="3"/>
  <c r="E64" i="3" s="1"/>
  <c r="G56" i="3"/>
  <c r="F56" i="3"/>
  <c r="Q56" i="3" s="1"/>
  <c r="F55" i="3"/>
  <c r="Q55" i="3" s="1"/>
  <c r="F54" i="3"/>
  <c r="Q54" i="3" s="1"/>
  <c r="F53" i="3"/>
  <c r="Q53" i="3" s="1"/>
  <c r="S52" i="3"/>
  <c r="R52" i="3"/>
  <c r="L52" i="3"/>
  <c r="I52" i="3"/>
  <c r="F51" i="3"/>
  <c r="Q51" i="3" s="1"/>
  <c r="K48" i="3"/>
  <c r="L46" i="3"/>
  <c r="P46" i="3" s="1"/>
  <c r="P45" i="3" s="1"/>
  <c r="P44" i="3" s="1"/>
  <c r="G46" i="3"/>
  <c r="F46" i="3" s="1"/>
  <c r="O45" i="3"/>
  <c r="O44" i="3" s="1"/>
  <c r="N45" i="3"/>
  <c r="N44" i="3" s="1"/>
  <c r="M45" i="3"/>
  <c r="M44" i="3" s="1"/>
  <c r="J45" i="3"/>
  <c r="I45" i="3"/>
  <c r="I44" i="3" s="1"/>
  <c r="H45" i="3"/>
  <c r="H44" i="3" s="1"/>
  <c r="J44" i="3"/>
  <c r="P43" i="3"/>
  <c r="P42" i="3" s="1"/>
  <c r="G43" i="3"/>
  <c r="G42" i="3" s="1"/>
  <c r="F42" i="3" s="1"/>
  <c r="O42" i="3"/>
  <c r="N42" i="3"/>
  <c r="M42" i="3"/>
  <c r="L42" i="3"/>
  <c r="K42" i="3"/>
  <c r="J42" i="3"/>
  <c r="I42" i="3"/>
  <c r="H42" i="3"/>
  <c r="M41" i="3"/>
  <c r="M39" i="3" s="1"/>
  <c r="F41" i="3"/>
  <c r="P40" i="3"/>
  <c r="P39" i="3" s="1"/>
  <c r="F40" i="3"/>
  <c r="O39" i="3"/>
  <c r="N39" i="3"/>
  <c r="L39" i="3"/>
  <c r="J39" i="3"/>
  <c r="I39" i="3"/>
  <c r="H39" i="3"/>
  <c r="G39" i="3"/>
  <c r="F39" i="3" s="1"/>
  <c r="K38" i="3"/>
  <c r="F38" i="3"/>
  <c r="P37" i="3"/>
  <c r="P36" i="3" s="1"/>
  <c r="F37" i="3"/>
  <c r="Q37" i="3" s="1"/>
  <c r="Q36" i="3" s="1"/>
  <c r="O36" i="3"/>
  <c r="N36" i="3"/>
  <c r="M36" i="3"/>
  <c r="L36" i="3"/>
  <c r="K36" i="3"/>
  <c r="J36" i="3"/>
  <c r="I36" i="3"/>
  <c r="H36" i="3"/>
  <c r="G36" i="3"/>
  <c r="F36" i="3" s="1"/>
  <c r="Q35" i="3"/>
  <c r="Q34" i="3" s="1"/>
  <c r="P35" i="3"/>
  <c r="P34" i="3" s="1"/>
  <c r="H35" i="3"/>
  <c r="H34" i="3" s="1"/>
  <c r="O34" i="3"/>
  <c r="N34" i="3"/>
  <c r="M34" i="3"/>
  <c r="L34" i="3"/>
  <c r="K34" i="3"/>
  <c r="J34" i="3"/>
  <c r="I34" i="3"/>
  <c r="G34" i="3"/>
  <c r="F34" i="3"/>
  <c r="P33" i="3"/>
  <c r="P32" i="3" s="1"/>
  <c r="K33" i="3"/>
  <c r="K32" i="3" s="1"/>
  <c r="F33" i="3"/>
  <c r="F32" i="3" s="1"/>
  <c r="O32" i="3"/>
  <c r="N32" i="3"/>
  <c r="M32" i="3"/>
  <c r="L32" i="3"/>
  <c r="J32" i="3"/>
  <c r="I32" i="3"/>
  <c r="H32" i="3"/>
  <c r="G32" i="3"/>
  <c r="K29" i="3"/>
  <c r="P27" i="3"/>
  <c r="K27" i="3"/>
  <c r="F27" i="3"/>
  <c r="P26" i="3"/>
  <c r="H26" i="3"/>
  <c r="G26" i="3"/>
  <c r="F26" i="3" s="1"/>
  <c r="Q26" i="3" s="1"/>
  <c r="P25" i="3"/>
  <c r="H25" i="3"/>
  <c r="G25" i="3"/>
  <c r="F25" i="3" s="1"/>
  <c r="Q25" i="3" s="1"/>
  <c r="E25" i="3"/>
  <c r="P24" i="3"/>
  <c r="I24" i="3"/>
  <c r="L23" i="3"/>
  <c r="K23" i="3" s="1"/>
  <c r="F23" i="3"/>
  <c r="P22" i="3"/>
  <c r="F22" i="3"/>
  <c r="Q22" i="3" s="1"/>
  <c r="P21" i="3"/>
  <c r="K21" i="3"/>
  <c r="F21" i="3"/>
  <c r="L20" i="3"/>
  <c r="K20" i="3" s="1"/>
  <c r="I19" i="3"/>
  <c r="H19" i="3"/>
  <c r="F20" i="3"/>
  <c r="O19" i="3"/>
  <c r="N19" i="3"/>
  <c r="M19" i="3"/>
  <c r="J19" i="3"/>
  <c r="H18" i="3"/>
  <c r="F18" i="3"/>
  <c r="S17" i="3"/>
  <c r="R17" i="3"/>
  <c r="F16" i="3"/>
  <c r="Q16" i="3" s="1"/>
  <c r="P15" i="3"/>
  <c r="P14" i="3" s="1"/>
  <c r="K15" i="3"/>
  <c r="K14" i="3" s="1"/>
  <c r="I15" i="3"/>
  <c r="I14" i="3" s="1"/>
  <c r="H15" i="3"/>
  <c r="H14" i="3" s="1"/>
  <c r="G15" i="3"/>
  <c r="F15" i="3" s="1"/>
  <c r="S14" i="3"/>
  <c r="R14" i="3"/>
  <c r="O14" i="3"/>
  <c r="N14" i="3"/>
  <c r="M14" i="3"/>
  <c r="L14" i="3"/>
  <c r="J14" i="3"/>
  <c r="K9" i="3"/>
  <c r="Q106" i="3" l="1"/>
  <c r="Q105" i="3" s="1"/>
  <c r="Q89" i="3"/>
  <c r="Q93" i="3"/>
  <c r="P52" i="3"/>
  <c r="O115" i="3"/>
  <c r="O114" i="3" s="1"/>
  <c r="H75" i="3"/>
  <c r="P104" i="3"/>
  <c r="P103" i="3" s="1"/>
  <c r="F80" i="3"/>
  <c r="G45" i="3"/>
  <c r="F45" i="3" s="1"/>
  <c r="H52" i="3"/>
  <c r="J81" i="3"/>
  <c r="F85" i="3"/>
  <c r="P84" i="3"/>
  <c r="F94" i="3"/>
  <c r="H104" i="3"/>
  <c r="H103" i="3" s="1"/>
  <c r="H24" i="3"/>
  <c r="Q23" i="3"/>
  <c r="Q27" i="3"/>
  <c r="F74" i="3"/>
  <c r="Q74" i="3" s="1"/>
  <c r="G73" i="3"/>
  <c r="L104" i="3"/>
  <c r="L103" i="3" s="1"/>
  <c r="J109" i="3"/>
  <c r="J104" i="3" s="1"/>
  <c r="J103" i="3" s="1"/>
  <c r="S13" i="3"/>
  <c r="P115" i="3"/>
  <c r="P114" i="3" s="1"/>
  <c r="Q21" i="3"/>
  <c r="O17" i="3"/>
  <c r="O13" i="3" s="1"/>
  <c r="O12" i="3" s="1"/>
  <c r="K112" i="3"/>
  <c r="K111" i="3" s="1"/>
  <c r="K104" i="3" s="1"/>
  <c r="K103" i="3" s="1"/>
  <c r="N115" i="3"/>
  <c r="N114" i="3" s="1"/>
  <c r="M115" i="3"/>
  <c r="M114" i="3" s="1"/>
  <c r="J17" i="3"/>
  <c r="J13" i="3" s="1"/>
  <c r="J12" i="3" s="1"/>
  <c r="J124" i="3" s="1"/>
  <c r="N104" i="3"/>
  <c r="N103" i="3" s="1"/>
  <c r="L19" i="3"/>
  <c r="P19" i="3" s="1"/>
  <c r="F19" i="3"/>
  <c r="P20" i="3"/>
  <c r="I75" i="3"/>
  <c r="M104" i="3"/>
  <c r="M103" i="3" s="1"/>
  <c r="L120" i="3"/>
  <c r="L115" i="3" s="1"/>
  <c r="L114" i="3" s="1"/>
  <c r="I104" i="3"/>
  <c r="I103" i="3" s="1"/>
  <c r="I17" i="3"/>
  <c r="I13" i="3" s="1"/>
  <c r="I12" i="3" s="1"/>
  <c r="H17" i="3"/>
  <c r="K46" i="3"/>
  <c r="K45" i="3" s="1"/>
  <c r="K44" i="3" s="1"/>
  <c r="F65" i="3"/>
  <c r="G94" i="3"/>
  <c r="F109" i="3"/>
  <c r="J115" i="3"/>
  <c r="J114" i="3" s="1"/>
  <c r="N17" i="3"/>
  <c r="N13" i="3" s="1"/>
  <c r="N12" i="3" s="1"/>
  <c r="R13" i="3"/>
  <c r="K19" i="3"/>
  <c r="Q33" i="3"/>
  <c r="Q32" i="3" s="1"/>
  <c r="Q38" i="3"/>
  <c r="K41" i="3"/>
  <c r="Q41" i="3" s="1"/>
  <c r="L45" i="3"/>
  <c r="L44" i="3" s="1"/>
  <c r="G75" i="3"/>
  <c r="P94" i="3"/>
  <c r="K102" i="3"/>
  <c r="Q102" i="3" s="1"/>
  <c r="G105" i="3"/>
  <c r="G104" i="3" s="1"/>
  <c r="G103" i="3" s="1"/>
  <c r="O104" i="3"/>
  <c r="O103" i="3" s="1"/>
  <c r="F108" i="3"/>
  <c r="Q108" i="3" s="1"/>
  <c r="Q107" i="3" s="1"/>
  <c r="Q104" i="3" s="1"/>
  <c r="Q103" i="3" s="1"/>
  <c r="R111" i="3"/>
  <c r="G116" i="3"/>
  <c r="F118" i="3"/>
  <c r="Q118" i="3" s="1"/>
  <c r="H115" i="3"/>
  <c r="H114" i="3" s="1"/>
  <c r="F44" i="3"/>
  <c r="Q15" i="3"/>
  <c r="Q14" i="3" s="1"/>
  <c r="F14" i="3"/>
  <c r="Q64" i="3"/>
  <c r="F63" i="3"/>
  <c r="Q63" i="3" s="1"/>
  <c r="Q77" i="3"/>
  <c r="Q80" i="3"/>
  <c r="M17" i="3"/>
  <c r="M13" i="3" s="1"/>
  <c r="M12" i="3" s="1"/>
  <c r="G19" i="3"/>
  <c r="Q20" i="3"/>
  <c r="G24" i="3"/>
  <c r="F24" i="3" s="1"/>
  <c r="P38" i="3"/>
  <c r="K40" i="3"/>
  <c r="Q40" i="3" s="1"/>
  <c r="Q39" i="3" s="1"/>
  <c r="F43" i="3"/>
  <c r="Q43" i="3" s="1"/>
  <c r="Q42" i="3" s="1"/>
  <c r="G58" i="3"/>
  <c r="F58" i="3" s="1"/>
  <c r="Q58" i="3" s="1"/>
  <c r="E60" i="3"/>
  <c r="E74" i="3" s="1"/>
  <c r="Q76" i="3"/>
  <c r="F75" i="3"/>
  <c r="F83" i="3"/>
  <c r="G14" i="3"/>
  <c r="K18" i="3"/>
  <c r="G63" i="3"/>
  <c r="K52" i="3"/>
  <c r="F73" i="3"/>
  <c r="Q73" i="3" s="1"/>
  <c r="K84" i="3"/>
  <c r="Q85" i="3"/>
  <c r="Q84" i="3" s="1"/>
  <c r="F84" i="3"/>
  <c r="F120" i="3"/>
  <c r="P18" i="3"/>
  <c r="P23" i="3"/>
  <c r="Q116" i="3"/>
  <c r="N124" i="3"/>
  <c r="L94" i="3"/>
  <c r="F105" i="3"/>
  <c r="Q117" i="3"/>
  <c r="G120" i="3"/>
  <c r="K123" i="3"/>
  <c r="K120" i="3" s="1"/>
  <c r="K115" i="3" s="1"/>
  <c r="K114" i="3" s="1"/>
  <c r="K95" i="3"/>
  <c r="Q119" i="3"/>
  <c r="O124" i="3" l="1"/>
  <c r="K94" i="3"/>
  <c r="F107" i="3"/>
  <c r="F104" i="3" s="1"/>
  <c r="F103" i="3" s="1"/>
  <c r="G44" i="3"/>
  <c r="H13" i="3"/>
  <c r="H12" i="3" s="1"/>
  <c r="H124" i="3" s="1"/>
  <c r="Q52" i="3"/>
  <c r="Q75" i="3"/>
  <c r="Q19" i="3"/>
  <c r="I124" i="3"/>
  <c r="G17" i="3"/>
  <c r="Q45" i="3"/>
  <c r="Q44" i="3" s="1"/>
  <c r="Q46" i="3"/>
  <c r="L17" i="3"/>
  <c r="L13" i="3" s="1"/>
  <c r="L12" i="3" s="1"/>
  <c r="L124" i="3" s="1"/>
  <c r="M124" i="3"/>
  <c r="F115" i="3"/>
  <c r="F114" i="3" s="1"/>
  <c r="G115" i="3"/>
  <c r="G114" i="3" s="1"/>
  <c r="K39" i="3"/>
  <c r="Q123" i="3"/>
  <c r="Q120" i="3" s="1"/>
  <c r="Q115" i="3" s="1"/>
  <c r="Q114" i="3" s="1"/>
  <c r="G52" i="3"/>
  <c r="P17" i="3"/>
  <c r="P13" i="3" s="1"/>
  <c r="P12" i="3" s="1"/>
  <c r="P124" i="3" s="1"/>
  <c r="Q24" i="3"/>
  <c r="F17" i="3"/>
  <c r="F52" i="3"/>
  <c r="Q18" i="3"/>
  <c r="K17" i="3"/>
  <c r="K13" i="3" s="1"/>
  <c r="K12" i="3" s="1"/>
  <c r="K124" i="3" s="1"/>
  <c r="G132" i="3" s="1"/>
  <c r="Q95" i="3"/>
  <c r="Q94" i="3" s="1"/>
  <c r="Q83" i="3"/>
  <c r="Q81" i="3" s="1"/>
  <c r="F81" i="3"/>
  <c r="G13" i="3" l="1"/>
  <c r="G12" i="3" s="1"/>
  <c r="G124" i="3" s="1"/>
  <c r="F13" i="3"/>
  <c r="F12" i="3" s="1"/>
  <c r="F124" i="3" s="1"/>
  <c r="G128" i="3" s="1"/>
  <c r="Q17" i="3"/>
  <c r="Q13" i="3" s="1"/>
  <c r="Q12" i="3" s="1"/>
  <c r="T12" i="3" s="1"/>
  <c r="E130" i="3" l="1"/>
  <c r="G131" i="3"/>
  <c r="G133" i="3" s="1"/>
  <c r="Q124" i="3"/>
</calcChain>
</file>

<file path=xl/sharedStrings.xml><?xml version="1.0" encoding="utf-8"?>
<sst xmlns="http://schemas.openxmlformats.org/spreadsheetml/2006/main" count="363" uniqueCount="230">
  <si>
    <t>"Про бюджет Білозірської сільської  територіальної громади  на 2024 рік"  (2350100000)</t>
  </si>
  <si>
    <t>(код бюджету)</t>
  </si>
  <si>
    <t>(грн.)</t>
  </si>
  <si>
    <t>Спеціальний фонд</t>
  </si>
  <si>
    <t>усього</t>
  </si>
  <si>
    <t>Інші субвенції з місцевого бюджету</t>
  </si>
  <si>
    <t>Разом доходів</t>
  </si>
  <si>
    <t>Тетяна ДІБРОВА</t>
  </si>
  <si>
    <t>до  рішення Білозірської сільської  ради   від 20.12.2023 № 64-35/VIII</t>
  </si>
  <si>
    <t>23501000000</t>
  </si>
  <si>
    <t>Загальний фонд</t>
  </si>
  <si>
    <t xml:space="preserve">Додаток №3 </t>
  </si>
  <si>
    <t>Розподіл видатків бюджету Білозірської сільської  територіальної громади на 2024 рік</t>
  </si>
  <si>
    <t>Код Програмної класифікації видатків та кредитування місцевогобюджету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</si>
  <si>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</si>
  <si>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</si>
  <si>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 відповідального виконавця, найменування бюджетної програми/підпрограми згідно з Типовою програмною класифікацією видатків та кредитування місцевого бюджету</t>
  </si>
  <si>
    <t>Разом</t>
  </si>
  <si>
    <t>видатки споживання</t>
  </si>
  <si>
    <t>з них</t>
  </si>
  <si>
    <t>видатки
розвитку</t>
  </si>
  <si>
    <t>у тому числі бюджет розвитку</t>
  </si>
  <si>
    <t>оплата
праці</t>
  </si>
  <si>
    <t>комунальні послуги та енергоносії</t>
  </si>
  <si>
    <t>0200000</t>
  </si>
  <si>
    <t>Виконавчий комітет Білозірської сільської ради</t>
  </si>
  <si>
    <t>0210000</t>
  </si>
  <si>
    <t>0100</t>
  </si>
  <si>
    <t>ДЕРЖАВНЕ УПРАВЛІННЯ</t>
  </si>
  <si>
    <t>0210160</t>
  </si>
  <si>
    <t>0160</t>
  </si>
  <si>
    <t>0111</t>
  </si>
  <si>
    <t>Керівництво і управління у відповідній сфері у містах (місті Києві), селищах, селах, об’єднаних територіальних громадах</t>
  </si>
  <si>
    <t>0210180</t>
  </si>
  <si>
    <t>0180</t>
  </si>
  <si>
    <t>0133</t>
  </si>
  <si>
    <t>Інша діяльність у сфері державного управління</t>
  </si>
  <si>
    <t>ОСВІТА</t>
  </si>
  <si>
    <t>0211010</t>
  </si>
  <si>
    <t>1010</t>
  </si>
  <si>
    <t>0910</t>
  </si>
  <si>
    <t>Надання дошкільної освіти</t>
  </si>
  <si>
    <t>0211021</t>
  </si>
  <si>
    <t>1021</t>
  </si>
  <si>
    <t>0921</t>
  </si>
  <si>
    <t>Надання загальної середньої освіти закладами загальної середньої освіти за рахунок коштів місцевого бюджету</t>
  </si>
  <si>
    <t>в т.ч.  за рахунок коштів місцевого бюджету</t>
  </si>
  <si>
    <t>в т.ч. за рахунок дотації з місцевого бюджету на здійснення переданих з державного бюджету видатків з утримання закладів освіти та охорони здоров`я за рахунок відповідної додаткової дотації з державного бюджету</t>
  </si>
  <si>
    <t>0211031</t>
  </si>
  <si>
    <t>1031</t>
  </si>
  <si>
    <t xml:space="preserve">Надання загальної середньої освіти закладами загальної середньої освіти за рахунок коштів освітньої субвенції </t>
  </si>
  <si>
    <t>0211061</t>
  </si>
  <si>
    <t>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</si>
  <si>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Міністрів України у попередніх бюджетних періодах, а також коштів, необхідних для забезпечення безпечного навчального процесу у закладах загальної середньої освіти)</t>
  </si>
  <si>
    <t>0211160</t>
  </si>
  <si>
    <t>0990</t>
  </si>
  <si>
    <t>Забезпечення діяльності центрів професійного розвитку педагогічних працівників</t>
  </si>
  <si>
    <t>в. т.ч.  за рахунок субвенції з інших місцевих бюджетів</t>
  </si>
  <si>
    <t>0211181</t>
  </si>
  <si>
    <t>1181</t>
  </si>
  <si>
    <t>Співфінансування заходів, що реалізуються за рахунок субвенції з державного бюджету місцевим бюджетам на забезпечення якісної, сучасної та доступної загальної середньої освіти "Нова українська школа"</t>
  </si>
  <si>
    <t>0211182</t>
  </si>
  <si>
    <t>1182</t>
  </si>
  <si>
    <t>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</si>
  <si>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в т.ч за рахунок: Субвенція з місцевого бюджету на забезпечення якісної, сучасної та доступної загальної середньої освіти «Нова українська школа» за рахунок відповідної субвенції з державного бюджету</t>
  </si>
  <si>
    <t>0211200</t>
  </si>
  <si>
    <t>1200</t>
  </si>
  <si>
    <t>Надання освіти за рахунок субвенції з державного бюджету місцевим бюджетам на надання державної підтримки особам з особливими освітніми потребами</t>
  </si>
  <si>
    <t>в т.ч за рахунок:Субвенція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t>
  </si>
  <si>
    <t>0211210</t>
  </si>
  <si>
    <t>1210</t>
  </si>
  <si>
    <t>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t>
  </si>
  <si>
    <t>в т.ч за рахунок:Надання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t>
  </si>
  <si>
    <t>0211291</t>
  </si>
  <si>
    <t xml:space="preserve">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t>
  </si>
  <si>
    <t>0211292</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</si>
  <si>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</si>
  <si>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в т.ч.  за рахунок субвенції  з місцевого бюджету за рахунок залишку коштів освітньої субвенції, що утворився на початок бюджетного періоду</t>
  </si>
  <si>
    <t>в т.ч.  за рахунок залишку коштів освітньої субвенції з державного бюджету місцевим бюджетам, що утворився на початок бюджетного періоду</t>
  </si>
  <si>
    <t>0211403</t>
  </si>
  <si>
    <t>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</si>
  <si>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</si>
  <si>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в т.ч за рахунок:Забезпечення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</si>
  <si>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ОХОРОНА ЗДОРОВЯ</t>
  </si>
  <si>
    <t>0212111</t>
  </si>
  <si>
    <t>0726</t>
  </si>
  <si>
    <t>Первинна медична допомога населенню, що надається центрами первинної медичної (медико-санітарної) допомоги</t>
  </si>
  <si>
    <t>0212152</t>
  </si>
  <si>
    <t>0763</t>
  </si>
  <si>
    <t>Інші програми та заходи у сфері охорони здоров’я</t>
  </si>
  <si>
    <t>СОЦІАЛЬНИЙ ЗАХИСТ ТА СОЦІАЛЬНЕ ЗАБЕЗПЕЧЕННЯ</t>
  </si>
  <si>
    <t>0213032</t>
  </si>
  <si>
    <t>3032</t>
  </si>
  <si>
    <t>1070</t>
  </si>
  <si>
    <t>Надання пільг окремим категоріям громадян з оплати послуг зв'язку</t>
  </si>
  <si>
    <t>0213033</t>
  </si>
  <si>
    <t>3033</t>
  </si>
  <si>
    <t>Компенсаційні виплати на пільговий проїзд автомобільним транспортом окремим категоріям громадян</t>
  </si>
  <si>
    <t>0213035</t>
  </si>
  <si>
    <t>3035</t>
  </si>
  <si>
    <t>Компенсаційні виплати за пільговий проїзд окремих категорій громадян на залізничному транспорті</t>
  </si>
  <si>
    <t>0213050</t>
  </si>
  <si>
    <t>3050</t>
  </si>
  <si>
    <t>Пільгове медичне обслуговування осіб, які постраждали внаслідок Чорнобильської катастрофи</t>
  </si>
  <si>
    <t>0213090</t>
  </si>
  <si>
    <t>3090</t>
  </si>
  <si>
    <t>Видатки на поховання учасників бойових дій та осіб з інвалідністю внаслідок війни</t>
  </si>
  <si>
    <t>0213140</t>
  </si>
  <si>
    <t>3140</t>
  </si>
  <si>
    <t>1040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</si>
  <si>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</si>
  <si>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0213160</t>
  </si>
  <si>
    <t>3160</t>
  </si>
  <si>
    <t xml:space="preserve">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t>
  </si>
  <si>
    <t>0213171</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</si>
  <si>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</si>
  <si>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0213193</t>
  </si>
  <si>
    <t>3193</t>
  </si>
  <si>
    <t>1030</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</si>
  <si>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</si>
  <si>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в т.ч: за рахунок субвенції з місцевого бюджету на 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 за рахунок відповідної субвенції з державного бюджету</t>
  </si>
  <si>
    <t>0213241</t>
  </si>
  <si>
    <t>Забезпечення діяльності інших закладів у сфері соціального захисту і соціального забезпечення</t>
  </si>
  <si>
    <t>0213242</t>
  </si>
  <si>
    <t>1090</t>
  </si>
  <si>
    <t>Інші заходи у сфері соціального захисту і соціального забезпечення</t>
  </si>
  <si>
    <t>КУЛЬТУРА І МИСТЕЦТВО</t>
  </si>
  <si>
    <t>0214030</t>
  </si>
  <si>
    <t>0824</t>
  </si>
  <si>
    <t>Забезпечення діяльності бібліотек</t>
  </si>
  <si>
    <t>0214060</t>
  </si>
  <si>
    <t>0828</t>
  </si>
  <si>
    <t>Забезпечення діяльності палаців i будинків культури, клубів, центрів дозвілля та iнших клубних закладів</t>
  </si>
  <si>
    <t>0214082</t>
  </si>
  <si>
    <t>0829</t>
  </si>
  <si>
    <t>Інші заходи в галузі культури і мистецтва</t>
  </si>
  <si>
    <t>ФІЗИЧНА КУЛЬТУРА І СПОРТ</t>
  </si>
  <si>
    <t>0215011</t>
  </si>
  <si>
    <t>0810</t>
  </si>
  <si>
    <t>Проведення навчально-тренувальних зборів і змагань з олімпійських видів спорту</t>
  </si>
  <si>
    <t>ЖИТЛОВО - КОМУНАЛЬНЕ ПІДПРИЄМСТВО</t>
  </si>
  <si>
    <t>0216020</t>
  </si>
  <si>
    <t>6020</t>
  </si>
  <si>
    <t>0620</t>
  </si>
  <si>
    <t>Забезпечення функціонування підприємств, установ та організацій, що виробляють, виконують та/або надають житлово-комунальні послуги</t>
  </si>
  <si>
    <t>0216030</t>
  </si>
  <si>
    <t>6030</t>
  </si>
  <si>
    <t>Організація благоустрою населених пунктів</t>
  </si>
  <si>
    <t>7000</t>
  </si>
  <si>
    <t>ЕКОНОМІЧНА ДІЯЛЬНІСТЬ</t>
  </si>
  <si>
    <t>0217130</t>
  </si>
  <si>
    <t>7130</t>
  </si>
  <si>
    <t>0421</t>
  </si>
  <si>
    <t>Здійснення заходів із землеустрою</t>
  </si>
  <si>
    <t>0217321</t>
  </si>
  <si>
    <t>7321</t>
  </si>
  <si>
    <t>0443</t>
  </si>
  <si>
    <t>Будівництво освітніх установ та закладів</t>
  </si>
  <si>
    <t>0217350</t>
  </si>
  <si>
    <t>7350</t>
  </si>
  <si>
    <t>Розроблення схем планування та забудови територій (містобудівної документації)</t>
  </si>
  <si>
    <t xml:space="preserve">0217351 </t>
  </si>
  <si>
    <t>7351</t>
  </si>
  <si>
    <t>Розроблення комплексних планів просторового розвитку територій територіальних громад</t>
  </si>
  <si>
    <t>0217461</t>
  </si>
  <si>
    <t>7461</t>
  </si>
  <si>
    <t>0456</t>
  </si>
  <si>
    <t>Утримання та розвиток автомобільних доріг та дорожньої інфраструктури за рахунок коштів місцевого бюджету</t>
  </si>
  <si>
    <t>0217650</t>
  </si>
  <si>
    <t>7650</t>
  </si>
  <si>
    <t>0490</t>
  </si>
  <si>
    <t>Проведення експертної  грошової  оцінки  земельної ділянки чи права на неї</t>
  </si>
  <si>
    <t>0217670</t>
  </si>
  <si>
    <t>7670</t>
  </si>
  <si>
    <t>Внески до статутного капіталу суб’єктів господарювання</t>
  </si>
  <si>
    <t>0217680</t>
  </si>
  <si>
    <t>7680</t>
  </si>
  <si>
    <t>Членські внески до асоціацій органів місцевого самоврядування</t>
  </si>
  <si>
    <t>0217691</t>
  </si>
  <si>
    <t>7691</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</si>
  <si>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фондів, утворених Верховною Радою Автономної Республіки Крим, органами місцевого самоврядування</t>
  </si>
  <si>
    <t>8000</t>
  </si>
  <si>
    <t>ІНША ДІЯЛЬНІСТЬ</t>
  </si>
  <si>
    <t>0218110</t>
  </si>
  <si>
    <t>8110</t>
  </si>
  <si>
    <t>0320</t>
  </si>
  <si>
    <t>Заходи із запобігання та ліквідації надзвичайних ситуацій та наслідків стихійного лиха</t>
  </si>
  <si>
    <t>0218130</t>
  </si>
  <si>
    <t>8130</t>
  </si>
  <si>
    <t>Забезпечення діяльності місцевої та добровільної пожежної охорони</t>
  </si>
  <si>
    <t>0218230</t>
  </si>
  <si>
    <t>8230</t>
  </si>
  <si>
    <t>0380</t>
  </si>
  <si>
    <t>Інші заходи громадського порядку та безпеки</t>
  </si>
  <si>
    <t>0218240</t>
  </si>
  <si>
    <t>8240</t>
  </si>
  <si>
    <t>Заходи та роботи з територіальної оборони</t>
  </si>
  <si>
    <t>1600000</t>
  </si>
  <si>
    <t>Управління містобудування та архітектури Білозірської сільської ради</t>
  </si>
  <si>
    <t>1610000</t>
  </si>
  <si>
    <t>1610160</t>
  </si>
  <si>
    <t>1616020</t>
  </si>
  <si>
    <t>1617130</t>
  </si>
  <si>
    <t>1618311</t>
  </si>
  <si>
    <t>8311</t>
  </si>
  <si>
    <t>0511</t>
  </si>
  <si>
    <t>Охорона та раціональне використання природних ресурсів</t>
  </si>
  <si>
    <t>3700000</t>
  </si>
  <si>
    <t>Фінансовий відділ  Білозірської сільської ради</t>
  </si>
  <si>
    <t>3710000</t>
  </si>
  <si>
    <t>Фінансовий відділ Білозірської сільської ради</t>
  </si>
  <si>
    <t>8700</t>
  </si>
  <si>
    <t>РЕЗЕРВНИЙ ФОНД</t>
  </si>
  <si>
    <t>3718710</t>
  </si>
  <si>
    <t>Резервний фонд місцевого бюджету</t>
  </si>
  <si>
    <t>9000</t>
  </si>
  <si>
    <t>МІЖБЮДЖЕТНІ ТРАНСФЕРТИ</t>
  </si>
  <si>
    <t>Субвенція з місцевого бюджету на фінансове забезпечення будівництва, реконструкції, ремонту і утримання автомобільних доріг загального користування місцевого значення, вулиць і доріг комунальної власності у населених пунктах</t>
  </si>
  <si>
    <t>9770</t>
  </si>
  <si>
    <t>Субвенція з місцевого бюджету державному бюджету на виконання програм соціально-економічного розвитку регіонів</t>
  </si>
  <si>
    <t>Всього</t>
  </si>
  <si>
    <t>Секретар сільської ради</t>
  </si>
  <si>
    <t>резервний фонд</t>
  </si>
  <si>
    <t xml:space="preserve">Оборот.залишок </t>
  </si>
  <si>
    <t>дефіцит ЗФ</t>
  </si>
  <si>
    <t>дефіцит СФ</t>
  </si>
  <si>
    <t>зф</t>
  </si>
  <si>
    <t>сф</t>
  </si>
  <si>
    <t>бр</t>
  </si>
  <si>
    <t>(в редакції рішення сесії  від 05.12.2024 р.№ 80-2/VIII)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</si>
</sst>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29" x14ac:knownFonts="1">
    <font>
      <sz val="11"/>
      <color rgb="FF000000"/>
      <name val="Calibri"/>
      <family val="2"/>
      <charset val="1"/>
    </font>
    <font>
      <sz val="8"/>
      <color theme="1"/>
      <name val="Times New Roman"/>
      <family val="1"/>
      <charset val="204"/>
    </font>
    <font>
      <b/>
      <sz val="9"/>
      <color theme="1"/>
      <name val="Times New Roman"/>
      <family val="1"/>
      <charset val="204"/>
    </font>
    <font>
      <sz val="10"/>
      <name val="Arial"/>
      <family val="2"/>
      <charset val="204"/>
    </font>
    <font>
      <sz val="9"/>
      <color rgb="FF000000"/>
      <name val="Times New Roman"/>
      <family val="1"/>
      <charset val="204"/>
    </font>
    <font>
      <sz val="10"/>
      <color rgb="FF000000"/>
      <name val="Times New Roman"/>
      <family val="1"/>
      <charset val="204"/>
    </font>
    <font>
      <b/>
      <sz val="14"/>
      <color rgb="FF000000"/>
      <name val="Times New Roman"/>
      <family val="1"/>
      <charset val="204"/>
    </font>
    <font>
      <sz val="7"/>
      <color rgb="FF000000"/>
      <name val="Arial"/>
      <family val="2"/>
      <charset val="204"/>
    </font>
    <font>
      <sz val="6"/>
      <color rgb="FF000000"/>
      <name val="Times New Roman"/>
      <family val="1"/>
      <charset val="204"/>
    </font>
    <font>
      <sz val="12"/>
      <color rgb="FF000000"/>
      <name val="Times New Roman"/>
      <family val="1"/>
      <charset val="204"/>
    </font>
    <font>
      <sz val="11"/>
      <color rgb="FFFF0000"/>
      <name val="Calibri"/>
      <family val="2"/>
      <charset val="1"/>
    </font>
    <font>
      <sz val="9"/>
      <color rgb="FF000000"/>
      <name val="Arial"/>
      <family val="2"/>
      <charset val="204"/>
    </font>
    <font>
      <sz val="9"/>
      <name val="Arial"/>
      <family val="2"/>
      <charset val="204"/>
    </font>
    <font>
      <sz val="9"/>
      <name val="Times New Roman"/>
      <family val="1"/>
      <charset val="204"/>
    </font>
    <font>
      <sz val="8"/>
      <color rgb="FF000000"/>
      <name val="Arial"/>
      <family val="2"/>
      <charset val="204"/>
    </font>
    <font>
      <sz val="9"/>
      <color rgb="FFFF0000"/>
      <name val="Arial"/>
      <family val="2"/>
      <charset val="204"/>
    </font>
    <font>
      <b/>
      <sz val="11"/>
      <color rgb="FF000000"/>
      <name val="Arial"/>
      <family val="2"/>
      <charset val="204"/>
    </font>
    <font>
      <b/>
      <sz val="8"/>
      <color rgb="FF000000"/>
      <name val="Arial"/>
      <family val="2"/>
      <charset val="204"/>
    </font>
    <font>
      <sz val="8"/>
      <color rgb="FF000000"/>
      <name val="Times New Roman"/>
      <family val="1"/>
      <charset val="204"/>
    </font>
    <font>
      <b/>
      <sz val="8"/>
      <color rgb="FF000000"/>
      <name val="Times New Roman"/>
      <family val="1"/>
      <charset val="204"/>
    </font>
    <font>
      <b/>
      <sz val="9"/>
      <color rgb="FF000000"/>
      <name val="Times New Roman"/>
      <family val="1"/>
      <charset val="204"/>
    </font>
    <font>
      <sz val="8"/>
      <name val="Times New Roman"/>
      <family val="1"/>
      <charset val="204"/>
    </font>
    <font>
      <i/>
      <sz val="8"/>
      <color rgb="FF000000"/>
      <name val="Times New Roman"/>
      <family val="1"/>
      <charset val="204"/>
    </font>
    <font>
      <sz val="8"/>
      <color rgb="FFFF0000"/>
      <name val="Times New Roman"/>
      <family val="1"/>
      <charset val="204"/>
    </font>
    <font>
      <i/>
      <sz val="8"/>
      <name val="Times New Roman"/>
      <family val="1"/>
      <charset val="204"/>
    </font>
    <font>
      <b/>
      <sz val="9"/>
      <name val="Times New Roman"/>
      <family val="1"/>
      <charset val="204"/>
    </font>
    <font>
      <sz val="11"/>
      <name val="Calibri"/>
      <family val="2"/>
      <charset val="1"/>
    </font>
    <font>
      <sz val="10"/>
      <name val="Calibri"/>
      <family val="2"/>
      <charset val="1"/>
    </font>
    <font>
      <b/>
      <sz val="6"/>
      <color indexed="8"/>
      <name val="Times New Roman"/>
    </font>
  </fonts>
  <fills count="4">
    <fill>
      <patternFill patternType="none"/>
    </fill>
    <fill>
      <patternFill patternType="gray125"/>
    </fill>
    <fill>
      <patternFill patternType="solid">
        <fgColor rgb="FFFFFFFF"/>
        <bgColor rgb="FFFFFFCC"/>
      </patternFill>
    </fill>
    <fill>
      <patternFill patternType="solid">
        <fgColor theme="4" tint="0.79989013336588644"/>
        <bgColor rgb="FFCCFFFF"/>
      </patternFill>
    </fill>
  </fills>
  <borders count="1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s>
  <cellStyleXfs count="2">
    <xf numFmtId="0" fontId="0" fillId="0" borderId="0"/>
    <xf numFmtId="0" fontId="3" fillId="0" borderId="0"/>
  </cellStyleXfs>
  <cellXfs count="157">
    <xf numFmtId="0" fontId="0" fillId="0" borderId="0" xfId="0"/>
    <xf numFmtId="0" fontId="0" fillId="2" borderId="0" xfId="0" applyFont="1" applyFill="1"/>
    <xf numFmtId="0" fontId="10" fillId="2" borderId="0" xfId="0" applyFont="1" applyFill="1"/>
    <xf numFmtId="0" fontId="11" fillId="2" borderId="0" xfId="0" applyFont="1" applyFill="1" applyBorder="1" applyAlignment="1" applyProtection="1">
      <alignment horizontal="left" vertical="top"/>
    </xf>
    <xf numFmtId="0" fontId="12" fillId="2" borderId="0" xfId="0" applyFont="1" applyFill="1" applyBorder="1" applyAlignment="1" applyProtection="1">
      <alignment horizontal="left" vertical="top"/>
    </xf>
    <xf numFmtId="0" fontId="14" fillId="2" borderId="0" xfId="0" applyFont="1" applyFill="1" applyBorder="1" applyAlignment="1" applyProtection="1">
      <alignment horizontal="right" vertical="top"/>
    </xf>
    <xf numFmtId="0" fontId="14" fillId="2" borderId="0" xfId="0" applyFont="1" applyFill="1" applyAlignment="1">
      <alignment horizontal="right"/>
    </xf>
    <xf numFmtId="0" fontId="13" fillId="2" borderId="0" xfId="0" applyFont="1" applyFill="1" applyBorder="1" applyAlignment="1" applyProtection="1">
      <alignment vertical="top"/>
    </xf>
    <xf numFmtId="0" fontId="4" fillId="2" borderId="0" xfId="0" applyFont="1" applyFill="1" applyBorder="1" applyAlignment="1" applyProtection="1">
      <alignment vertical="top"/>
    </xf>
    <xf numFmtId="0" fontId="13" fillId="2" borderId="0" xfId="0" applyFont="1" applyFill="1" applyBorder="1" applyAlignment="1" applyProtection="1">
      <alignment vertical="center"/>
    </xf>
    <xf numFmtId="0" fontId="4" fillId="2" borderId="0" xfId="0" applyFont="1" applyFill="1" applyBorder="1" applyAlignment="1" applyProtection="1">
      <alignment vertical="center"/>
    </xf>
    <xf numFmtId="0" fontId="15" fillId="2" borderId="0" xfId="0" applyFont="1" applyFill="1" applyBorder="1" applyAlignment="1" applyProtection="1">
      <alignment horizontal="left" vertical="top"/>
    </xf>
    <xf numFmtId="0" fontId="6" fillId="2" borderId="0" xfId="0" applyFont="1" applyFill="1" applyBorder="1" applyAlignment="1" applyProtection="1">
      <alignment horizontal="center" vertical="top"/>
    </xf>
    <xf numFmtId="0" fontId="16" fillId="2" borderId="0" xfId="0" applyFont="1" applyFill="1" applyBorder="1" applyAlignment="1" applyProtection="1">
      <alignment horizontal="center" vertical="top"/>
    </xf>
    <xf numFmtId="0" fontId="17" fillId="2" borderId="0" xfId="0" applyFont="1" applyFill="1" applyBorder="1" applyAlignment="1" applyProtection="1">
      <alignment horizontal="center" wrapText="1"/>
    </xf>
    <xf numFmtId="0" fontId="18" fillId="2" borderId="0" xfId="0" applyFont="1" applyFill="1" applyBorder="1" applyAlignment="1" applyProtection="1">
      <alignment horizontal="left" vertical="top"/>
    </xf>
    <xf numFmtId="0" fontId="18" fillId="2" borderId="3" xfId="0" applyFont="1" applyFill="1" applyBorder="1" applyAlignment="1" applyProtection="1">
      <alignment horizontal="center" vertical="center" wrapText="1"/>
    </xf>
    <xf numFmtId="0" fontId="18" fillId="2" borderId="0" xfId="0" applyFont="1" applyFill="1"/>
    <xf numFmtId="0" fontId="18" fillId="2" borderId="6" xfId="0" applyFont="1" applyFill="1" applyBorder="1" applyAlignment="1" applyProtection="1">
      <alignment horizontal="center" vertical="center"/>
    </xf>
    <xf numFmtId="0" fontId="18" fillId="2" borderId="4" xfId="0" applyFont="1" applyFill="1" applyBorder="1" applyAlignment="1" applyProtection="1">
      <alignment horizontal="center" vertical="center"/>
    </xf>
    <xf numFmtId="0" fontId="18" fillId="2" borderId="5" xfId="0" applyFont="1" applyFill="1" applyBorder="1" applyAlignment="1" applyProtection="1">
      <alignment horizontal="center" vertical="center"/>
    </xf>
    <xf numFmtId="0" fontId="4" fillId="2" borderId="0" xfId="0" applyFont="1" applyFill="1" applyBorder="1" applyAlignment="1" applyProtection="1">
      <alignment horizontal="left" vertical="top"/>
    </xf>
    <xf numFmtId="49" fontId="20" fillId="2" borderId="3" xfId="0" applyNumberFormat="1" applyFont="1" applyFill="1" applyBorder="1" applyAlignment="1" applyProtection="1">
      <alignment horizontal="center" vertical="top" wrapText="1"/>
    </xf>
    <xf numFmtId="0" fontId="20" fillId="2" borderId="3" xfId="0" applyFont="1" applyFill="1" applyBorder="1" applyAlignment="1" applyProtection="1">
      <alignment horizontal="center" vertical="top"/>
    </xf>
    <xf numFmtId="0" fontId="20" fillId="2" borderId="3" xfId="0" applyFont="1" applyFill="1" applyBorder="1" applyAlignment="1" applyProtection="1">
      <alignment horizontal="center" vertical="center"/>
    </xf>
    <xf numFmtId="0" fontId="20" fillId="2" borderId="3" xfId="0" applyFont="1" applyFill="1" applyBorder="1" applyAlignment="1" applyProtection="1">
      <alignment horizontal="left" vertical="top" wrapText="1"/>
    </xf>
    <xf numFmtId="4" fontId="20" fillId="2" borderId="3" xfId="0" applyNumberFormat="1" applyFont="1" applyFill="1" applyBorder="1" applyAlignment="1" applyProtection="1">
      <alignment horizontal="right" vertical="top"/>
    </xf>
    <xf numFmtId="0" fontId="4" fillId="2" borderId="0" xfId="0" applyFont="1" applyFill="1"/>
    <xf numFmtId="4" fontId="4" fillId="2" borderId="0" xfId="0" applyNumberFormat="1" applyFont="1" applyFill="1"/>
    <xf numFmtId="49" fontId="18" fillId="2" borderId="0" xfId="0" applyNumberFormat="1" applyFont="1" applyFill="1" applyAlignment="1">
      <alignment horizontal="center" vertical="center"/>
    </xf>
    <xf numFmtId="0" fontId="18" fillId="2" borderId="3" xfId="0" applyFont="1" applyFill="1" applyBorder="1" applyAlignment="1" applyProtection="1">
      <alignment horizontal="left" vertical="center" wrapText="1"/>
    </xf>
    <xf numFmtId="4" fontId="18" fillId="2" borderId="3" xfId="0" applyNumberFormat="1" applyFont="1" applyFill="1" applyBorder="1" applyAlignment="1" applyProtection="1">
      <alignment horizontal="right" vertical="center"/>
    </xf>
    <xf numFmtId="4" fontId="18" fillId="3" borderId="3" xfId="0" applyNumberFormat="1" applyFont="1" applyFill="1" applyBorder="1" applyAlignment="1" applyProtection="1">
      <alignment horizontal="right" vertical="center"/>
    </xf>
    <xf numFmtId="4" fontId="21" fillId="2" borderId="3" xfId="0" applyNumberFormat="1" applyFont="1" applyFill="1" applyBorder="1" applyAlignment="1" applyProtection="1">
      <alignment horizontal="right" vertical="center"/>
    </xf>
    <xf numFmtId="4" fontId="21" fillId="3" borderId="3" xfId="0" applyNumberFormat="1" applyFont="1" applyFill="1" applyBorder="1" applyAlignment="1" applyProtection="1">
      <alignment horizontal="right" vertical="center"/>
    </xf>
    <xf numFmtId="4" fontId="18" fillId="2" borderId="5" xfId="0" applyNumberFormat="1" applyFont="1" applyFill="1" applyBorder="1" applyAlignment="1" applyProtection="1">
      <alignment horizontal="right" vertical="center"/>
    </xf>
    <xf numFmtId="0" fontId="18" fillId="2" borderId="3" xfId="0" applyFont="1" applyFill="1" applyBorder="1" applyAlignment="1" applyProtection="1">
      <alignment horizontal="center" wrapText="1"/>
    </xf>
    <xf numFmtId="0" fontId="18" fillId="2" borderId="4" xfId="0" applyFont="1" applyFill="1" applyBorder="1" applyAlignment="1" applyProtection="1">
      <alignment horizontal="center" wrapText="1"/>
    </xf>
    <xf numFmtId="0" fontId="4" fillId="2" borderId="3" xfId="0" applyFont="1" applyFill="1" applyBorder="1" applyAlignment="1" applyProtection="1">
      <alignment vertical="center" wrapText="1"/>
    </xf>
    <xf numFmtId="0" fontId="19" fillId="2" borderId="3" xfId="0" applyFont="1" applyFill="1" applyBorder="1" applyAlignment="1" applyProtection="1">
      <alignment horizontal="center" vertical="center"/>
    </xf>
    <xf numFmtId="0" fontId="19" fillId="2" borderId="3" xfId="0" applyFont="1" applyFill="1" applyBorder="1" applyAlignment="1" applyProtection="1">
      <alignment horizontal="left" vertical="center" wrapText="1"/>
    </xf>
    <xf numFmtId="4" fontId="19" fillId="2" borderId="3" xfId="0" applyNumberFormat="1" applyFont="1" applyFill="1" applyBorder="1" applyAlignment="1" applyProtection="1">
      <alignment horizontal="right" vertical="center"/>
    </xf>
    <xf numFmtId="4" fontId="18" fillId="2" borderId="0" xfId="0" applyNumberFormat="1" applyFont="1" applyFill="1"/>
    <xf numFmtId="49" fontId="18" fillId="2" borderId="3" xfId="0" applyNumberFormat="1" applyFont="1" applyFill="1" applyBorder="1" applyAlignment="1" applyProtection="1">
      <alignment horizontal="center" vertical="center" wrapText="1"/>
    </xf>
    <xf numFmtId="0" fontId="18" fillId="2" borderId="3" xfId="0" applyFont="1" applyFill="1" applyBorder="1" applyAlignment="1" applyProtection="1">
      <alignment horizontal="left" vertical="top" wrapText="1"/>
    </xf>
    <xf numFmtId="4" fontId="18" fillId="2" borderId="3" xfId="0" applyNumberFormat="1" applyFont="1" applyFill="1" applyBorder="1" applyAlignment="1" applyProtection="1">
      <alignment horizontal="right" vertical="top"/>
    </xf>
    <xf numFmtId="4" fontId="18" fillId="3" borderId="3" xfId="0" applyNumberFormat="1" applyFont="1" applyFill="1" applyBorder="1" applyAlignment="1" applyProtection="1">
      <alignment horizontal="right" vertical="top"/>
    </xf>
    <xf numFmtId="4" fontId="18" fillId="2" borderId="4" xfId="0" applyNumberFormat="1" applyFont="1" applyFill="1" applyBorder="1" applyAlignment="1" applyProtection="1">
      <alignment horizontal="right" vertical="top"/>
    </xf>
    <xf numFmtId="4" fontId="18" fillId="2" borderId="5" xfId="0" applyNumberFormat="1" applyFont="1" applyFill="1" applyBorder="1" applyAlignment="1" applyProtection="1">
      <alignment horizontal="right" vertical="top"/>
    </xf>
    <xf numFmtId="0" fontId="22" fillId="2" borderId="0" xfId="0" applyFont="1" applyFill="1" applyBorder="1" applyAlignment="1" applyProtection="1">
      <alignment horizontal="left" vertical="top"/>
    </xf>
    <xf numFmtId="0" fontId="22" fillId="2" borderId="3" xfId="0" applyFont="1" applyFill="1" applyBorder="1" applyAlignment="1" applyProtection="1">
      <alignment horizontal="center" vertical="center"/>
    </xf>
    <xf numFmtId="0" fontId="22" fillId="2" borderId="3" xfId="0" applyFont="1" applyFill="1" applyBorder="1" applyAlignment="1" applyProtection="1">
      <alignment horizontal="left" vertical="top" wrapText="1"/>
    </xf>
    <xf numFmtId="4" fontId="22" fillId="2" borderId="3" xfId="0" applyNumberFormat="1" applyFont="1" applyFill="1" applyBorder="1" applyAlignment="1" applyProtection="1">
      <alignment horizontal="right" vertical="top"/>
    </xf>
    <xf numFmtId="4" fontId="22" fillId="3" borderId="3" xfId="0" applyNumberFormat="1" applyFont="1" applyFill="1" applyBorder="1" applyAlignment="1" applyProtection="1">
      <alignment horizontal="right" vertical="top"/>
    </xf>
    <xf numFmtId="4" fontId="22" fillId="2" borderId="4" xfId="0" applyNumberFormat="1" applyFont="1" applyFill="1" applyBorder="1" applyAlignment="1" applyProtection="1">
      <alignment horizontal="right" vertical="top"/>
    </xf>
    <xf numFmtId="4" fontId="22" fillId="2" borderId="5" xfId="0" applyNumberFormat="1" applyFont="1" applyFill="1" applyBorder="1" applyAlignment="1" applyProtection="1">
      <alignment horizontal="right" vertical="top"/>
    </xf>
    <xf numFmtId="0" fontId="22" fillId="2" borderId="0" xfId="0" applyFont="1" applyFill="1"/>
    <xf numFmtId="0" fontId="23" fillId="2" borderId="0" xfId="0" applyFont="1" applyFill="1" applyBorder="1" applyAlignment="1" applyProtection="1">
      <alignment horizontal="left" vertical="top"/>
    </xf>
    <xf numFmtId="0" fontId="23" fillId="2" borderId="3" xfId="0" applyFont="1" applyFill="1" applyBorder="1" applyAlignment="1" applyProtection="1">
      <alignment horizontal="center" vertical="center"/>
    </xf>
    <xf numFmtId="0" fontId="21" fillId="2" borderId="3" xfId="0" applyFont="1" applyFill="1" applyBorder="1" applyAlignment="1" applyProtection="1">
      <alignment horizontal="left" vertical="top" wrapText="1"/>
    </xf>
    <xf numFmtId="4" fontId="21" fillId="2" borderId="3" xfId="0" applyNumberFormat="1" applyFont="1" applyFill="1" applyBorder="1" applyAlignment="1" applyProtection="1">
      <alignment horizontal="right" vertical="top"/>
    </xf>
    <xf numFmtId="0" fontId="23" fillId="2" borderId="0" xfId="0" applyFont="1" applyFill="1"/>
    <xf numFmtId="4" fontId="21" fillId="3" borderId="3" xfId="0" applyNumberFormat="1" applyFont="1" applyFill="1" applyBorder="1" applyAlignment="1" applyProtection="1">
      <alignment horizontal="right" vertical="top"/>
    </xf>
    <xf numFmtId="4" fontId="18" fillId="2" borderId="7" xfId="0" applyNumberFormat="1" applyFont="1" applyFill="1" applyBorder="1" applyAlignment="1" applyProtection="1">
      <alignment horizontal="right" vertical="top"/>
    </xf>
    <xf numFmtId="49" fontId="22" fillId="2" borderId="3" xfId="0" applyNumberFormat="1" applyFont="1" applyFill="1" applyBorder="1" applyAlignment="1" applyProtection="1">
      <alignment horizontal="center" vertical="center"/>
    </xf>
    <xf numFmtId="4" fontId="22" fillId="3" borderId="4" xfId="0" applyNumberFormat="1" applyFont="1" applyFill="1" applyBorder="1" applyAlignment="1" applyProtection="1">
      <alignment horizontal="right" vertical="top"/>
    </xf>
    <xf numFmtId="4" fontId="22" fillId="2" borderId="7" xfId="0" applyNumberFormat="1" applyFont="1" applyFill="1" applyBorder="1" applyAlignment="1" applyProtection="1">
      <alignment horizontal="right" vertical="top"/>
    </xf>
    <xf numFmtId="4" fontId="24" fillId="2" borderId="3" xfId="0" applyNumberFormat="1" applyFont="1" applyFill="1" applyBorder="1" applyAlignment="1" applyProtection="1">
      <alignment horizontal="right" vertical="top"/>
    </xf>
    <xf numFmtId="4" fontId="24" fillId="3" borderId="3" xfId="0" applyNumberFormat="1" applyFont="1" applyFill="1" applyBorder="1" applyAlignment="1" applyProtection="1">
      <alignment horizontal="right" vertical="top"/>
    </xf>
    <xf numFmtId="4" fontId="24" fillId="3" borderId="4" xfId="0" applyNumberFormat="1" applyFont="1" applyFill="1" applyBorder="1" applyAlignment="1" applyProtection="1">
      <alignment horizontal="right" vertical="top"/>
    </xf>
    <xf numFmtId="0" fontId="21" fillId="2" borderId="3" xfId="0" applyFont="1" applyFill="1" applyBorder="1" applyAlignment="1" applyProtection="1">
      <alignment horizontal="center" vertical="center"/>
    </xf>
    <xf numFmtId="49" fontId="21" fillId="2" borderId="3" xfId="0" applyNumberFormat="1" applyFont="1" applyFill="1" applyBorder="1" applyAlignment="1" applyProtection="1">
      <alignment horizontal="center" vertical="center" wrapText="1"/>
    </xf>
    <xf numFmtId="0" fontId="24" fillId="2" borderId="3" xfId="0" applyFont="1" applyFill="1" applyBorder="1" applyAlignment="1" applyProtection="1">
      <alignment horizontal="center" vertical="center"/>
    </xf>
    <xf numFmtId="0" fontId="24" fillId="2" borderId="4" xfId="0" applyFont="1" applyFill="1" applyBorder="1" applyAlignment="1" applyProtection="1">
      <alignment horizontal="left" vertical="top" wrapText="1"/>
    </xf>
    <xf numFmtId="0" fontId="21" fillId="2" borderId="3" xfId="0" applyFont="1" applyFill="1" applyBorder="1" applyAlignment="1" applyProtection="1">
      <alignment horizontal="center" vertical="center" wrapText="1"/>
    </xf>
    <xf numFmtId="0" fontId="21" fillId="2" borderId="4" xfId="0" applyFont="1" applyFill="1" applyBorder="1" applyAlignment="1" applyProtection="1">
      <alignment horizontal="left" vertical="top" wrapText="1"/>
    </xf>
    <xf numFmtId="4" fontId="20" fillId="2" borderId="6" xfId="0" applyNumberFormat="1" applyFont="1" applyFill="1" applyBorder="1" applyAlignment="1" applyProtection="1">
      <alignment horizontal="right" vertical="top"/>
    </xf>
    <xf numFmtId="0" fontId="21" fillId="2" borderId="0" xfId="0" applyFont="1" applyFill="1" applyBorder="1" applyAlignment="1" applyProtection="1">
      <alignment horizontal="left" vertical="top"/>
    </xf>
    <xf numFmtId="4" fontId="21" fillId="2" borderId="4" xfId="0" applyNumberFormat="1" applyFont="1" applyFill="1" applyBorder="1" applyAlignment="1" applyProtection="1">
      <alignment horizontal="right" vertical="top"/>
    </xf>
    <xf numFmtId="4" fontId="21" fillId="2" borderId="5" xfId="0" applyNumberFormat="1" applyFont="1" applyFill="1" applyBorder="1" applyAlignment="1" applyProtection="1">
      <alignment horizontal="right" vertical="top"/>
    </xf>
    <xf numFmtId="0" fontId="21" fillId="2" borderId="0" xfId="0" applyFont="1" applyFill="1"/>
    <xf numFmtId="0" fontId="20" fillId="2" borderId="0" xfId="0" applyFont="1" applyFill="1" applyBorder="1" applyAlignment="1" applyProtection="1">
      <alignment horizontal="left" vertical="top"/>
    </xf>
    <xf numFmtId="49" fontId="20" fillId="2" borderId="3" xfId="0" applyNumberFormat="1" applyFont="1" applyFill="1" applyBorder="1" applyAlignment="1" applyProtection="1">
      <alignment horizontal="center" vertical="center"/>
    </xf>
    <xf numFmtId="0" fontId="20" fillId="2" borderId="0" xfId="0" applyFont="1" applyFill="1"/>
    <xf numFmtId="0" fontId="22" fillId="2" borderId="3" xfId="0" applyFont="1" applyFill="1" applyBorder="1" applyAlignment="1" applyProtection="1">
      <alignment horizontal="left" vertical="center"/>
    </xf>
    <xf numFmtId="0" fontId="21" fillId="2" borderId="3" xfId="0" applyFont="1" applyFill="1" applyBorder="1" applyAlignment="1" applyProtection="1">
      <alignment horizontal="left" vertical="center" wrapText="1"/>
    </xf>
    <xf numFmtId="4" fontId="18" fillId="2" borderId="6" xfId="0" applyNumberFormat="1" applyFont="1" applyFill="1" applyBorder="1" applyAlignment="1" applyProtection="1">
      <alignment horizontal="right" vertical="center"/>
    </xf>
    <xf numFmtId="4" fontId="18" fillId="2" borderId="8" xfId="0" applyNumberFormat="1" applyFont="1" applyFill="1" applyBorder="1" applyAlignment="1" applyProtection="1">
      <alignment horizontal="right" vertical="center"/>
    </xf>
    <xf numFmtId="4" fontId="22" fillId="2" borderId="3" xfId="0" applyNumberFormat="1" applyFont="1" applyFill="1" applyBorder="1" applyAlignment="1" applyProtection="1">
      <alignment horizontal="right" vertical="center"/>
    </xf>
    <xf numFmtId="4" fontId="22" fillId="3" borderId="3" xfId="0" applyNumberFormat="1" applyFont="1" applyFill="1" applyBorder="1" applyAlignment="1" applyProtection="1">
      <alignment horizontal="right" vertical="center"/>
    </xf>
    <xf numFmtId="4" fontId="22" fillId="2" borderId="6" xfId="0" applyNumberFormat="1" applyFont="1" applyFill="1" applyBorder="1" applyAlignment="1" applyProtection="1">
      <alignment horizontal="right" vertical="center"/>
    </xf>
    <xf numFmtId="4" fontId="22" fillId="2" borderId="8" xfId="0" applyNumberFormat="1" applyFont="1" applyFill="1" applyBorder="1" applyAlignment="1" applyProtection="1">
      <alignment horizontal="right" vertical="center"/>
    </xf>
    <xf numFmtId="4" fontId="22" fillId="2" borderId="9" xfId="0" applyNumberFormat="1" applyFont="1" applyFill="1" applyBorder="1" applyAlignment="1" applyProtection="1">
      <alignment horizontal="right" vertical="top"/>
    </xf>
    <xf numFmtId="0" fontId="1" fillId="0" borderId="3" xfId="0" applyFont="1" applyBorder="1" applyAlignment="1" applyProtection="1">
      <alignment horizontal="center" vertical="center" wrapText="1"/>
    </xf>
    <xf numFmtId="0" fontId="1" fillId="0" borderId="3" xfId="0" applyFont="1" applyBorder="1" applyAlignment="1" applyProtection="1">
      <alignment horizontal="left" vertical="center" wrapText="1"/>
    </xf>
    <xf numFmtId="0" fontId="22" fillId="2" borderId="3" xfId="0" applyFont="1" applyFill="1" applyBorder="1" applyAlignment="1" applyProtection="1">
      <alignment horizontal="left" vertical="center" wrapText="1"/>
    </xf>
    <xf numFmtId="0" fontId="18" fillId="2" borderId="3" xfId="0" applyFont="1" applyFill="1" applyBorder="1" applyAlignment="1" applyProtection="1">
      <alignment horizontal="center" vertical="top"/>
    </xf>
    <xf numFmtId="4" fontId="18" fillId="3" borderId="10" xfId="0" applyNumberFormat="1" applyFont="1" applyFill="1" applyBorder="1" applyAlignment="1" applyProtection="1">
      <alignment horizontal="right" vertical="top"/>
    </xf>
    <xf numFmtId="0" fontId="18" fillId="2" borderId="3" xfId="0" applyFont="1" applyFill="1" applyBorder="1" applyAlignment="1" applyProtection="1">
      <alignment horizontal="center" vertical="center"/>
    </xf>
    <xf numFmtId="49" fontId="25" fillId="2" borderId="3" xfId="0" applyNumberFormat="1" applyFont="1" applyFill="1" applyBorder="1" applyAlignment="1" applyProtection="1">
      <alignment horizontal="center" vertical="center"/>
    </xf>
    <xf numFmtId="0" fontId="25" fillId="2" borderId="3" xfId="0" applyFont="1" applyFill="1" applyBorder="1" applyAlignment="1" applyProtection="1">
      <alignment horizontal="center" vertical="center"/>
    </xf>
    <xf numFmtId="0" fontId="25" fillId="2" borderId="3" xfId="0" applyFont="1" applyFill="1" applyBorder="1" applyAlignment="1" applyProtection="1">
      <alignment horizontal="left" vertical="top" wrapText="1"/>
    </xf>
    <xf numFmtId="49" fontId="18" fillId="2" borderId="3" xfId="0" applyNumberFormat="1" applyFont="1" applyFill="1" applyBorder="1" applyAlignment="1" applyProtection="1">
      <alignment horizontal="center" vertical="top" wrapText="1"/>
    </xf>
    <xf numFmtId="164" fontId="18" fillId="2" borderId="0" xfId="0" applyNumberFormat="1" applyFont="1" applyFill="1" applyBorder="1" applyAlignment="1" applyProtection="1">
      <alignment horizontal="right" vertical="top"/>
    </xf>
    <xf numFmtId="49" fontId="20" fillId="2" borderId="3" xfId="0" applyNumberFormat="1" applyFont="1" applyFill="1" applyBorder="1" applyAlignment="1" applyProtection="1">
      <alignment horizontal="center" vertical="center" wrapText="1"/>
    </xf>
    <xf numFmtId="49" fontId="18" fillId="2" borderId="3" xfId="0" applyNumberFormat="1" applyFont="1" applyFill="1" applyBorder="1" applyAlignment="1" applyProtection="1">
      <alignment horizontal="left" vertical="top" wrapText="1"/>
    </xf>
    <xf numFmtId="0" fontId="13" fillId="2" borderId="0" xfId="0" applyFont="1" applyFill="1" applyBorder="1" applyAlignment="1" applyProtection="1">
      <alignment horizontal="left" vertical="top"/>
    </xf>
    <xf numFmtId="49" fontId="25" fillId="2" borderId="3" xfId="0" applyNumberFormat="1" applyFont="1" applyFill="1" applyBorder="1" applyAlignment="1" applyProtection="1">
      <alignment horizontal="center" vertical="top" wrapText="1"/>
    </xf>
    <xf numFmtId="0" fontId="25" fillId="2" borderId="3" xfId="0" applyFont="1" applyFill="1" applyBorder="1" applyAlignment="1" applyProtection="1">
      <alignment horizontal="center" vertical="top"/>
    </xf>
    <xf numFmtId="4" fontId="25" fillId="2" borderId="3" xfId="0" applyNumberFormat="1" applyFont="1" applyFill="1" applyBorder="1" applyAlignment="1" applyProtection="1">
      <alignment horizontal="right" vertical="top"/>
    </xf>
    <xf numFmtId="0" fontId="13" fillId="2" borderId="0" xfId="0" applyFont="1" applyFill="1"/>
    <xf numFmtId="4" fontId="13" fillId="2" borderId="0" xfId="0" applyNumberFormat="1" applyFont="1" applyFill="1"/>
    <xf numFmtId="49" fontId="21" fillId="2" borderId="0" xfId="0" applyNumberFormat="1" applyFont="1" applyFill="1" applyAlignment="1">
      <alignment horizontal="center" vertical="center"/>
    </xf>
    <xf numFmtId="4" fontId="21" fillId="2" borderId="5" xfId="0" applyNumberFormat="1" applyFont="1" applyFill="1" applyBorder="1" applyAlignment="1" applyProtection="1">
      <alignment horizontal="right" vertical="center"/>
    </xf>
    <xf numFmtId="49" fontId="21" fillId="2" borderId="3" xfId="0" applyNumberFormat="1" applyFont="1" applyFill="1" applyBorder="1" applyAlignment="1" applyProtection="1">
      <alignment horizontal="center" vertical="top" wrapText="1"/>
    </xf>
    <xf numFmtId="164" fontId="21" fillId="2" borderId="0" xfId="0" applyNumberFormat="1" applyFont="1" applyFill="1" applyBorder="1" applyAlignment="1" applyProtection="1">
      <alignment horizontal="right" vertical="top"/>
    </xf>
    <xf numFmtId="0" fontId="25" fillId="2" borderId="0" xfId="0" applyFont="1" applyFill="1" applyBorder="1" applyAlignment="1" applyProtection="1">
      <alignment horizontal="left" vertical="top"/>
    </xf>
    <xf numFmtId="49" fontId="25" fillId="2" borderId="3" xfId="0" applyNumberFormat="1" applyFont="1" applyFill="1" applyBorder="1" applyAlignment="1" applyProtection="1">
      <alignment horizontal="center" vertical="center" wrapText="1"/>
    </xf>
    <xf numFmtId="0" fontId="25" fillId="2" borderId="0" xfId="0" applyFont="1" applyFill="1"/>
    <xf numFmtId="0" fontId="24" fillId="2" borderId="0" xfId="0" applyFont="1" applyFill="1" applyBorder="1" applyAlignment="1" applyProtection="1">
      <alignment horizontal="left" vertical="top"/>
    </xf>
    <xf numFmtId="49" fontId="24" fillId="2" borderId="3" xfId="0" applyNumberFormat="1" applyFont="1" applyFill="1" applyBorder="1" applyAlignment="1" applyProtection="1">
      <alignment horizontal="center" vertical="center"/>
    </xf>
    <xf numFmtId="0" fontId="24" fillId="2" borderId="3" xfId="0" applyFont="1" applyFill="1" applyBorder="1" applyAlignment="1" applyProtection="1">
      <alignment horizontal="left" vertical="top" wrapText="1"/>
    </xf>
    <xf numFmtId="4" fontId="24" fillId="2" borderId="4" xfId="0" applyNumberFormat="1" applyFont="1" applyFill="1" applyBorder="1" applyAlignment="1" applyProtection="1">
      <alignment horizontal="right" vertical="top"/>
    </xf>
    <xf numFmtId="4" fontId="24" fillId="2" borderId="5" xfId="0" applyNumberFormat="1" applyFont="1" applyFill="1" applyBorder="1" applyAlignment="1" applyProtection="1">
      <alignment horizontal="right" vertical="top"/>
    </xf>
    <xf numFmtId="0" fontId="24" fillId="2" borderId="0" xfId="0" applyFont="1" applyFill="1"/>
    <xf numFmtId="4" fontId="20" fillId="2" borderId="5" xfId="0" applyNumberFormat="1" applyFont="1" applyFill="1" applyBorder="1" applyAlignment="1" applyProtection="1">
      <alignment horizontal="right" vertical="top"/>
    </xf>
    <xf numFmtId="4" fontId="21" fillId="3" borderId="4" xfId="0" applyNumberFormat="1" applyFont="1" applyFill="1" applyBorder="1" applyAlignment="1" applyProtection="1">
      <alignment horizontal="right" vertical="top"/>
    </xf>
    <xf numFmtId="49" fontId="21" fillId="2" borderId="3" xfId="0" applyNumberFormat="1" applyFont="1" applyFill="1" applyBorder="1" applyAlignment="1" applyProtection="1">
      <alignment horizontal="left" vertical="top" wrapText="1"/>
    </xf>
    <xf numFmtId="0" fontId="25" fillId="2" borderId="3" xfId="0" applyFont="1" applyFill="1" applyBorder="1" applyAlignment="1" applyProtection="1">
      <alignment horizontal="center" vertical="center" wrapText="1"/>
    </xf>
    <xf numFmtId="49" fontId="25" fillId="2" borderId="3" xfId="0" applyNumberFormat="1" applyFont="1" applyFill="1" applyBorder="1" applyAlignment="1" applyProtection="1">
      <alignment horizontal="left" vertical="top" wrapText="1"/>
    </xf>
    <xf numFmtId="4" fontId="18" fillId="2" borderId="5" xfId="0" applyNumberFormat="1" applyFont="1" applyFill="1" applyBorder="1" applyAlignment="1" applyProtection="1">
      <alignment horizontal="center" vertical="center"/>
    </xf>
    <xf numFmtId="0" fontId="20" fillId="2" borderId="3" xfId="0" applyFont="1" applyFill="1" applyBorder="1" applyAlignment="1" applyProtection="1">
      <alignment horizontal="left" vertical="center" wrapText="1"/>
    </xf>
    <xf numFmtId="0" fontId="5" fillId="2" borderId="0" xfId="1" applyFont="1" applyFill="1"/>
    <xf numFmtId="0" fontId="9" fillId="2" borderId="0" xfId="1" applyFont="1" applyFill="1" applyAlignment="1">
      <alignment vertical="center"/>
    </xf>
    <xf numFmtId="0" fontId="5" fillId="2" borderId="0" xfId="1" applyFont="1" applyFill="1" applyAlignment="1">
      <alignment horizontal="center" vertical="center"/>
    </xf>
    <xf numFmtId="0" fontId="9" fillId="2" borderId="0" xfId="1" applyFont="1" applyFill="1" applyAlignment="1">
      <alignment horizontal="right" vertical="center"/>
    </xf>
    <xf numFmtId="4" fontId="0" fillId="2" borderId="0" xfId="0" applyNumberFormat="1" applyFont="1" applyFill="1"/>
    <xf numFmtId="4" fontId="10" fillId="2" borderId="0" xfId="0" applyNumberFormat="1" applyFont="1" applyFill="1"/>
    <xf numFmtId="0" fontId="26" fillId="2" borderId="0" xfId="0" applyFont="1" applyFill="1"/>
    <xf numFmtId="4" fontId="26" fillId="2" borderId="0" xfId="0" applyNumberFormat="1" applyFont="1" applyFill="1"/>
    <xf numFmtId="2" fontId="26" fillId="2" borderId="0" xfId="0" applyNumberFormat="1" applyFont="1" applyFill="1"/>
    <xf numFmtId="4" fontId="27" fillId="2" borderId="0" xfId="0" applyNumberFormat="1" applyFont="1" applyFill="1"/>
    <xf numFmtId="4" fontId="28" fillId="0" borderId="11" xfId="0" applyNumberFormat="1" applyFont="1" applyBorder="1" applyAlignment="1" applyProtection="1">
      <alignment horizontal="right" vertical="center" wrapText="1"/>
    </xf>
    <xf numFmtId="0" fontId="3" fillId="0" borderId="0" xfId="1"/>
    <xf numFmtId="0" fontId="9" fillId="2" borderId="0" xfId="1" applyFont="1" applyFill="1" applyBorder="1" applyAlignment="1">
      <alignment horizontal="center" vertical="center" wrapText="1"/>
    </xf>
    <xf numFmtId="0" fontId="2" fillId="2" borderId="1" xfId="0" applyFont="1" applyFill="1" applyBorder="1" applyAlignment="1" applyProtection="1">
      <alignment horizontal="left" vertical="center" wrapText="1"/>
    </xf>
    <xf numFmtId="0" fontId="19" fillId="2" borderId="3" xfId="0" applyFont="1" applyFill="1" applyBorder="1" applyAlignment="1" applyProtection="1">
      <alignment horizontal="center" vertical="center" wrapText="1"/>
    </xf>
    <xf numFmtId="0" fontId="19" fillId="2" borderId="5" xfId="0" applyFont="1" applyFill="1" applyBorder="1" applyAlignment="1" applyProtection="1">
      <alignment horizontal="center" vertical="center" wrapText="1"/>
    </xf>
    <xf numFmtId="0" fontId="18" fillId="2" borderId="3"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19" fillId="2" borderId="4" xfId="0" applyFont="1" applyFill="1" applyBorder="1" applyAlignment="1" applyProtection="1">
      <alignment horizontal="center" vertical="center" wrapText="1"/>
    </xf>
    <xf numFmtId="0" fontId="7" fillId="2" borderId="2" xfId="0" applyFont="1" applyFill="1" applyBorder="1" applyAlignment="1" applyProtection="1">
      <alignment horizontal="center" vertical="center" wrapText="1"/>
    </xf>
    <xf numFmtId="0" fontId="8" fillId="2" borderId="2" xfId="0" applyFont="1" applyFill="1" applyBorder="1" applyAlignment="1" applyProtection="1">
      <alignment horizontal="center" vertical="center" wrapText="1"/>
    </xf>
    <xf numFmtId="0" fontId="13" fillId="2" borderId="0" xfId="0" applyFont="1" applyFill="1" applyBorder="1" applyAlignment="1" applyProtection="1">
      <alignment horizontal="right" vertical="top" wrapText="1"/>
    </xf>
    <xf numFmtId="0" fontId="4" fillId="2" borderId="0" xfId="0" applyFont="1" applyFill="1" applyBorder="1" applyAlignment="1" applyProtection="1">
      <alignment horizontal="right" vertical="top" wrapText="1"/>
    </xf>
    <xf numFmtId="0" fontId="15" fillId="2" borderId="0" xfId="0" applyFont="1" applyFill="1" applyBorder="1" applyAlignment="1" applyProtection="1">
      <alignment horizontal="right" vertical="top" wrapText="1"/>
    </xf>
    <xf numFmtId="0" fontId="6" fillId="2" borderId="0" xfId="0" applyFont="1" applyFill="1" applyBorder="1" applyAlignment="1" applyProtection="1">
      <alignment horizontal="center" vertical="top" wrapText="1"/>
    </xf>
  </cellXfs>
  <cellStyles count="2">
    <cellStyle name="Excel Built-in Explanatory Text" xfId="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CE6F2"/>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41"/>
  <sheetViews>
    <sheetView tabSelected="1" view="pageBreakPreview" topLeftCell="B28" zoomScale="115" zoomScaleNormal="115" zoomScalePageLayoutView="115" workbookViewId="0">
      <selection activeCell="I33" sqref="I33"/>
    </sheetView>
  </sheetViews>
  <sheetFormatPr defaultColWidth="9.140625" defaultRowHeight="15" x14ac:dyDescent="0.25"/>
  <cols>
    <col min="1" max="1" width="8.85546875" style="1" hidden="1" customWidth="1"/>
    <col min="2" max="2" width="8.42578125" style="1" customWidth="1"/>
    <col min="3" max="3" width="8.28515625" style="1" customWidth="1"/>
    <col min="4" max="4" width="9.85546875" style="1" customWidth="1"/>
    <col min="5" max="5" width="40.5703125" style="1" customWidth="1"/>
    <col min="6" max="6" width="11.140625" style="1" customWidth="1"/>
    <col min="7" max="7" width="13.85546875" style="1" customWidth="1"/>
    <col min="8" max="8" width="11.28515625" style="1" customWidth="1"/>
    <col min="9" max="9" width="11.140625" style="1" customWidth="1"/>
    <col min="10" max="10" width="11.28515625" style="1" customWidth="1"/>
    <col min="11" max="11" width="12" style="2" customWidth="1"/>
    <col min="12" max="12" width="11.28515625" style="2" customWidth="1"/>
    <col min="13" max="13" width="10.85546875" style="2" customWidth="1"/>
    <col min="14" max="15" width="9.7109375" style="2" customWidth="1"/>
    <col min="16" max="16" width="11.85546875" style="2" customWidth="1"/>
    <col min="17" max="17" width="12.7109375" style="2" customWidth="1"/>
    <col min="18" max="19" width="8.85546875" style="1" hidden="1" customWidth="1"/>
    <col min="20" max="20" width="15.42578125" style="1" customWidth="1"/>
    <col min="21" max="256" width="9.140625" style="1"/>
    <col min="257" max="257" width="9.140625" style="1" hidden="1"/>
    <col min="258" max="258" width="6.5703125" style="1" customWidth="1"/>
    <col min="259" max="259" width="9.140625" style="1" hidden="1"/>
    <col min="260" max="260" width="6.5703125" style="1" customWidth="1"/>
    <col min="261" max="261" width="28.5703125" style="1" customWidth="1"/>
    <col min="262" max="262" width="8" style="1" customWidth="1"/>
    <col min="263" max="263" width="7.7109375" style="1" customWidth="1"/>
    <col min="264" max="264" width="8" style="1" customWidth="1"/>
    <col min="265" max="272" width="7" style="1" customWidth="1"/>
    <col min="273" max="273" width="9.140625" style="1"/>
    <col min="274" max="275" width="9.140625" style="1" hidden="1"/>
    <col min="276" max="512" width="9.140625" style="1"/>
    <col min="513" max="513" width="9.140625" style="1" hidden="1"/>
    <col min="514" max="514" width="6.5703125" style="1" customWidth="1"/>
    <col min="515" max="515" width="9.140625" style="1" hidden="1"/>
    <col min="516" max="516" width="6.5703125" style="1" customWidth="1"/>
    <col min="517" max="517" width="28.5703125" style="1" customWidth="1"/>
    <col min="518" max="518" width="8" style="1" customWidth="1"/>
    <col min="519" max="519" width="7.7109375" style="1" customWidth="1"/>
    <col min="520" max="520" width="8" style="1" customWidth="1"/>
    <col min="521" max="528" width="7" style="1" customWidth="1"/>
    <col min="529" max="529" width="9.140625" style="1"/>
    <col min="530" max="531" width="9.140625" style="1" hidden="1"/>
    <col min="532" max="768" width="9.140625" style="1"/>
    <col min="769" max="769" width="9.140625" style="1" hidden="1"/>
    <col min="770" max="770" width="6.5703125" style="1" customWidth="1"/>
    <col min="771" max="771" width="9.140625" style="1" hidden="1"/>
    <col min="772" max="772" width="6.5703125" style="1" customWidth="1"/>
    <col min="773" max="773" width="28.5703125" style="1" customWidth="1"/>
    <col min="774" max="774" width="8" style="1" customWidth="1"/>
    <col min="775" max="775" width="7.7109375" style="1" customWidth="1"/>
    <col min="776" max="776" width="8" style="1" customWidth="1"/>
    <col min="777" max="784" width="7" style="1" customWidth="1"/>
    <col min="785" max="785" width="9.140625" style="1"/>
    <col min="786" max="787" width="9.140625" style="1" hidden="1"/>
    <col min="788" max="16384" width="9.140625" style="1"/>
  </cols>
  <sheetData>
    <row r="1" spans="1:20" ht="15.75" customHeight="1" x14ac:dyDescent="0.25">
      <c r="A1" s="3"/>
      <c r="B1" s="3"/>
      <c r="C1" s="3"/>
      <c r="D1" s="3"/>
      <c r="E1" s="3"/>
      <c r="F1" s="3"/>
      <c r="G1" s="3"/>
      <c r="H1" s="3"/>
      <c r="I1" s="3"/>
      <c r="J1" s="3"/>
      <c r="K1" s="4"/>
      <c r="L1" s="153" t="s">
        <v>11</v>
      </c>
      <c r="M1" s="153"/>
      <c r="N1" s="153"/>
      <c r="O1" s="153"/>
      <c r="P1" s="153"/>
      <c r="Q1" s="153"/>
      <c r="R1" s="3"/>
    </row>
    <row r="2" spans="1:20" s="6" customFormat="1" ht="15" customHeight="1" x14ac:dyDescent="0.2">
      <c r="A2" s="5"/>
      <c r="B2" s="5"/>
      <c r="D2" s="7"/>
      <c r="E2" s="7"/>
      <c r="F2" s="7"/>
      <c r="G2" s="7"/>
      <c r="H2" s="8"/>
      <c r="J2" s="8"/>
      <c r="K2" s="154" t="s">
        <v>8</v>
      </c>
      <c r="L2" s="154"/>
      <c r="M2" s="154"/>
      <c r="N2" s="154"/>
      <c r="O2" s="154"/>
      <c r="P2" s="154"/>
      <c r="Q2" s="154"/>
    </row>
    <row r="3" spans="1:20" s="6" customFormat="1" ht="12" customHeight="1" x14ac:dyDescent="0.2">
      <c r="A3" s="5"/>
      <c r="B3" s="5"/>
      <c r="D3" s="9"/>
      <c r="E3" s="9"/>
      <c r="F3" s="9"/>
      <c r="G3" s="9"/>
      <c r="H3" s="10"/>
      <c r="I3" s="8"/>
      <c r="J3" s="8"/>
      <c r="K3" s="154" t="s">
        <v>0</v>
      </c>
      <c r="L3" s="154"/>
      <c r="M3" s="154"/>
      <c r="N3" s="154"/>
      <c r="O3" s="154"/>
      <c r="P3" s="154"/>
      <c r="Q3" s="154"/>
    </row>
    <row r="4" spans="1:20" ht="14.25" customHeight="1" x14ac:dyDescent="0.25">
      <c r="A4" s="3"/>
      <c r="B4" s="3"/>
      <c r="C4" s="3"/>
      <c r="D4" s="3"/>
      <c r="E4" s="3"/>
      <c r="F4" s="3"/>
      <c r="G4" s="3"/>
      <c r="H4" s="3"/>
      <c r="I4" s="3"/>
      <c r="J4" s="3"/>
      <c r="K4" s="11"/>
      <c r="L4" s="11"/>
      <c r="M4" s="155" t="s">
        <v>229</v>
      </c>
      <c r="N4" s="155"/>
      <c r="O4" s="155"/>
      <c r="P4" s="155"/>
      <c r="Q4" s="155"/>
      <c r="R4" s="3"/>
    </row>
    <row r="5" spans="1:20" ht="18.75" customHeight="1" x14ac:dyDescent="0.25">
      <c r="A5" s="3"/>
      <c r="B5" s="156" t="s">
        <v>12</v>
      </c>
      <c r="C5" s="156"/>
      <c r="D5" s="156"/>
      <c r="E5" s="156"/>
      <c r="F5" s="156"/>
      <c r="G5" s="156"/>
      <c r="H5" s="156"/>
      <c r="I5" s="156"/>
      <c r="J5" s="156"/>
      <c r="K5" s="156"/>
      <c r="L5" s="156"/>
      <c r="M5" s="156"/>
      <c r="N5" s="156"/>
      <c r="O5" s="156"/>
      <c r="P5" s="156"/>
      <c r="Q5" s="156"/>
      <c r="R5" s="3"/>
    </row>
    <row r="6" spans="1:20" ht="19.5" customHeight="1" x14ac:dyDescent="0.25">
      <c r="A6" s="3"/>
      <c r="B6" s="151" t="s">
        <v>9</v>
      </c>
      <c r="C6" s="151"/>
      <c r="D6" s="12"/>
      <c r="E6" s="12"/>
      <c r="F6" s="12"/>
      <c r="G6" s="12"/>
      <c r="H6" s="12"/>
      <c r="I6" s="12"/>
      <c r="J6" s="12"/>
      <c r="K6" s="12"/>
      <c r="L6" s="12"/>
      <c r="M6" s="12"/>
      <c r="N6" s="12"/>
      <c r="O6" s="12"/>
      <c r="P6" s="12"/>
      <c r="Q6" s="12"/>
      <c r="R6" s="3"/>
    </row>
    <row r="7" spans="1:20" ht="11.25" customHeight="1" x14ac:dyDescent="0.25">
      <c r="A7" s="3"/>
      <c r="B7" s="152" t="s">
        <v>1</v>
      </c>
      <c r="C7" s="152"/>
      <c r="D7" s="13"/>
      <c r="E7" s="13"/>
      <c r="F7" s="13"/>
      <c r="G7" s="13"/>
      <c r="H7" s="13"/>
      <c r="I7" s="13"/>
      <c r="J7" s="13"/>
      <c r="K7" s="13"/>
      <c r="L7" s="13"/>
      <c r="M7" s="13"/>
      <c r="N7" s="13"/>
      <c r="O7" s="13"/>
      <c r="P7" s="13"/>
      <c r="Q7" s="14" t="s">
        <v>2</v>
      </c>
      <c r="R7" s="3"/>
    </row>
    <row r="8" spans="1:20" s="17" customFormat="1" ht="15.75" customHeight="1" x14ac:dyDescent="0.2">
      <c r="A8" s="15"/>
      <c r="B8" s="148" t="s">
        <v>13</v>
      </c>
      <c r="C8" s="148" t="s">
        <v>14</v>
      </c>
      <c r="D8" s="148" t="s">
        <v>15</v>
      </c>
      <c r="E8" s="148" t="s">
        <v>16</v>
      </c>
      <c r="F8" s="150" t="s">
        <v>10</v>
      </c>
      <c r="G8" s="150"/>
      <c r="H8" s="150"/>
      <c r="I8" s="150"/>
      <c r="J8" s="150"/>
      <c r="K8" s="146" t="s">
        <v>3</v>
      </c>
      <c r="L8" s="146"/>
      <c r="M8" s="146"/>
      <c r="N8" s="146"/>
      <c r="O8" s="146"/>
      <c r="P8" s="146"/>
      <c r="Q8" s="147" t="s">
        <v>17</v>
      </c>
      <c r="R8" s="15"/>
    </row>
    <row r="9" spans="1:20" s="17" customFormat="1" ht="20.25" customHeight="1" x14ac:dyDescent="0.2">
      <c r="A9" s="15"/>
      <c r="B9" s="148"/>
      <c r="C9" s="148"/>
      <c r="D9" s="148"/>
      <c r="E9" s="148"/>
      <c r="F9" s="146" t="s">
        <v>4</v>
      </c>
      <c r="G9" s="148" t="s">
        <v>18</v>
      </c>
      <c r="H9" s="148" t="s">
        <v>19</v>
      </c>
      <c r="I9" s="148"/>
      <c r="J9" s="149" t="s">
        <v>20</v>
      </c>
      <c r="K9" s="146" t="str">
        <f>F9</f>
        <v>усього</v>
      </c>
      <c r="L9" s="148" t="s">
        <v>21</v>
      </c>
      <c r="M9" s="148" t="s">
        <v>18</v>
      </c>
      <c r="N9" s="148" t="s">
        <v>19</v>
      </c>
      <c r="O9" s="148"/>
      <c r="P9" s="148" t="s">
        <v>20</v>
      </c>
      <c r="Q9" s="147"/>
      <c r="R9" s="15"/>
    </row>
    <row r="10" spans="1:20" s="17" customFormat="1" ht="99" customHeight="1" x14ac:dyDescent="0.2">
      <c r="A10" s="15"/>
      <c r="B10" s="148"/>
      <c r="C10" s="148"/>
      <c r="D10" s="148"/>
      <c r="E10" s="148"/>
      <c r="F10" s="146"/>
      <c r="G10" s="148"/>
      <c r="H10" s="16" t="s">
        <v>22</v>
      </c>
      <c r="I10" s="16" t="s">
        <v>23</v>
      </c>
      <c r="J10" s="149"/>
      <c r="K10" s="146"/>
      <c r="L10" s="148"/>
      <c r="M10" s="148"/>
      <c r="N10" s="16" t="s">
        <v>22</v>
      </c>
      <c r="O10" s="16" t="s">
        <v>23</v>
      </c>
      <c r="P10" s="148"/>
      <c r="Q10" s="147"/>
      <c r="R10" s="15"/>
    </row>
    <row r="11" spans="1:20" s="17" customFormat="1" ht="15.75" customHeight="1" x14ac:dyDescent="0.2">
      <c r="A11" s="15"/>
      <c r="B11" s="16">
        <v>1</v>
      </c>
      <c r="C11" s="18">
        <v>2</v>
      </c>
      <c r="D11" s="18">
        <v>3</v>
      </c>
      <c r="E11" s="16">
        <v>4</v>
      </c>
      <c r="F11" s="16">
        <v>5</v>
      </c>
      <c r="G11" s="16">
        <v>6</v>
      </c>
      <c r="H11" s="16">
        <v>7</v>
      </c>
      <c r="I11" s="16">
        <v>8</v>
      </c>
      <c r="J11" s="19">
        <v>9</v>
      </c>
      <c r="K11" s="16">
        <v>10</v>
      </c>
      <c r="L11" s="16">
        <v>11</v>
      </c>
      <c r="M11" s="16">
        <v>12</v>
      </c>
      <c r="N11" s="16">
        <v>13</v>
      </c>
      <c r="O11" s="16">
        <v>14</v>
      </c>
      <c r="P11" s="16">
        <v>15</v>
      </c>
      <c r="Q11" s="20">
        <v>16</v>
      </c>
      <c r="R11" s="15"/>
    </row>
    <row r="12" spans="1:20" s="27" customFormat="1" ht="25.5" customHeight="1" x14ac:dyDescent="0.2">
      <c r="A12" s="21"/>
      <c r="B12" s="22" t="s">
        <v>24</v>
      </c>
      <c r="C12" s="23"/>
      <c r="D12" s="24"/>
      <c r="E12" s="25" t="s">
        <v>25</v>
      </c>
      <c r="F12" s="26">
        <f t="shared" ref="F12:Q12" si="0">F13</f>
        <v>83979622.810000002</v>
      </c>
      <c r="G12" s="26">
        <f t="shared" si="0"/>
        <v>82940103</v>
      </c>
      <c r="H12" s="26">
        <f t="shared" si="0"/>
        <v>53245003</v>
      </c>
      <c r="I12" s="26">
        <f t="shared" si="0"/>
        <v>5560945</v>
      </c>
      <c r="J12" s="26">
        <f t="shared" si="0"/>
        <v>1039519.81</v>
      </c>
      <c r="K12" s="26">
        <f t="shared" si="0"/>
        <v>10974584</v>
      </c>
      <c r="L12" s="26">
        <f t="shared" si="0"/>
        <v>7567506</v>
      </c>
      <c r="M12" s="26">
        <f t="shared" si="0"/>
        <v>1126601</v>
      </c>
      <c r="N12" s="26">
        <f t="shared" si="0"/>
        <v>0</v>
      </c>
      <c r="O12" s="26">
        <f t="shared" si="0"/>
        <v>0</v>
      </c>
      <c r="P12" s="26">
        <f t="shared" si="0"/>
        <v>9847983</v>
      </c>
      <c r="Q12" s="26">
        <f t="shared" si="0"/>
        <v>94954206.810000002</v>
      </c>
      <c r="R12" s="21"/>
      <c r="T12" s="28">
        <f>95376956.81-Q12</f>
        <v>422750</v>
      </c>
    </row>
    <row r="13" spans="1:20" s="27" customFormat="1" ht="25.5" customHeight="1" x14ac:dyDescent="0.2">
      <c r="A13" s="21"/>
      <c r="B13" s="22" t="s">
        <v>26</v>
      </c>
      <c r="C13" s="23"/>
      <c r="D13" s="24"/>
      <c r="E13" s="25" t="s">
        <v>25</v>
      </c>
      <c r="F13" s="26">
        <f t="shared" ref="F13:Q13" si="1">F14+F17+F44+F52+F75+F79+F81+F84+F94</f>
        <v>83979622.810000002</v>
      </c>
      <c r="G13" s="26">
        <f t="shared" si="1"/>
        <v>82940103</v>
      </c>
      <c r="H13" s="26">
        <f t="shared" si="1"/>
        <v>53245003</v>
      </c>
      <c r="I13" s="26">
        <f t="shared" si="1"/>
        <v>5560945</v>
      </c>
      <c r="J13" s="26">
        <f t="shared" si="1"/>
        <v>1039519.81</v>
      </c>
      <c r="K13" s="26">
        <f t="shared" si="1"/>
        <v>10974584</v>
      </c>
      <c r="L13" s="26">
        <f t="shared" si="1"/>
        <v>7567506</v>
      </c>
      <c r="M13" s="26">
        <f t="shared" si="1"/>
        <v>1126601</v>
      </c>
      <c r="N13" s="26">
        <f t="shared" si="1"/>
        <v>0</v>
      </c>
      <c r="O13" s="26">
        <f t="shared" si="1"/>
        <v>0</v>
      </c>
      <c r="P13" s="26">
        <f t="shared" si="1"/>
        <v>9847983</v>
      </c>
      <c r="Q13" s="26">
        <f t="shared" si="1"/>
        <v>94954206.810000002</v>
      </c>
      <c r="R13" s="26" t="e">
        <f>R14+R17+R44+R52+R75+R79+R81+R84+#REF!+#REF!+#REF!+R94+#REF!</f>
        <v>#REF!</v>
      </c>
      <c r="S13" s="26" t="e">
        <f>S14+S17+S44+S52+S75+S79+S81+S84+#REF!+#REF!+#REF!+S94+#REF!</f>
        <v>#REF!</v>
      </c>
      <c r="T13" s="28"/>
    </row>
    <row r="14" spans="1:20" s="27" customFormat="1" ht="16.5" customHeight="1" x14ac:dyDescent="0.2">
      <c r="A14" s="21"/>
      <c r="B14" s="22"/>
      <c r="C14" s="22" t="s">
        <v>27</v>
      </c>
      <c r="D14" s="24"/>
      <c r="E14" s="25" t="s">
        <v>28</v>
      </c>
      <c r="F14" s="26">
        <f t="shared" ref="F14:Q14" si="2">F15+F16</f>
        <v>16939192</v>
      </c>
      <c r="G14" s="26">
        <f t="shared" si="2"/>
        <v>16939192</v>
      </c>
      <c r="H14" s="26">
        <f t="shared" si="2"/>
        <v>12797992</v>
      </c>
      <c r="I14" s="26">
        <f t="shared" si="2"/>
        <v>485000</v>
      </c>
      <c r="J14" s="26">
        <f t="shared" si="2"/>
        <v>0</v>
      </c>
      <c r="K14" s="26">
        <f t="shared" si="2"/>
        <v>0</v>
      </c>
      <c r="L14" s="26">
        <f t="shared" si="2"/>
        <v>0</v>
      </c>
      <c r="M14" s="26">
        <f t="shared" si="2"/>
        <v>0</v>
      </c>
      <c r="N14" s="26">
        <f t="shared" si="2"/>
        <v>0</v>
      </c>
      <c r="O14" s="26">
        <f t="shared" si="2"/>
        <v>0</v>
      </c>
      <c r="P14" s="26">
        <f t="shared" si="2"/>
        <v>0</v>
      </c>
      <c r="Q14" s="26">
        <f t="shared" si="2"/>
        <v>16939192</v>
      </c>
      <c r="R14" s="26" t="e">
        <f>#REF!+R15</f>
        <v>#REF!</v>
      </c>
      <c r="S14" s="26" t="e">
        <f>#REF!+S15</f>
        <v>#REF!</v>
      </c>
    </row>
    <row r="15" spans="1:20" s="17" customFormat="1" ht="39" customHeight="1" x14ac:dyDescent="0.2">
      <c r="A15" s="15"/>
      <c r="B15" s="29" t="s">
        <v>29</v>
      </c>
      <c r="C15" s="16" t="s">
        <v>30</v>
      </c>
      <c r="D15" s="16" t="s">
        <v>31</v>
      </c>
      <c r="E15" s="30" t="s">
        <v>32</v>
      </c>
      <c r="F15" s="31">
        <f>G15</f>
        <v>16919192</v>
      </c>
      <c r="G15" s="32">
        <f>13878000+1300000+100000-605000+15192+100000+51000+1920000+160000</f>
        <v>16919192</v>
      </c>
      <c r="H15" s="32">
        <f>10765000+900000-500000+15192+17800+1600000</f>
        <v>12797992</v>
      </c>
      <c r="I15" s="32">
        <f>150000+70000+70000+150000-100000+100000+100000-55000</f>
        <v>485000</v>
      </c>
      <c r="J15" s="31">
        <v>0</v>
      </c>
      <c r="K15" s="33">
        <f>L15</f>
        <v>0</v>
      </c>
      <c r="L15" s="34">
        <v>0</v>
      </c>
      <c r="M15" s="32">
        <v>0</v>
      </c>
      <c r="N15" s="31">
        <v>0</v>
      </c>
      <c r="O15" s="31">
        <v>0</v>
      </c>
      <c r="P15" s="31">
        <f>L15</f>
        <v>0</v>
      </c>
      <c r="Q15" s="35">
        <f>F15+K15</f>
        <v>16919192</v>
      </c>
      <c r="R15" s="15"/>
    </row>
    <row r="16" spans="1:20" s="17" customFormat="1" ht="30" customHeight="1" x14ac:dyDescent="0.25">
      <c r="A16" s="15"/>
      <c r="B16" s="36" t="s">
        <v>33</v>
      </c>
      <c r="C16" s="36" t="s">
        <v>34</v>
      </c>
      <c r="D16" s="37" t="s">
        <v>35</v>
      </c>
      <c r="E16" s="38" t="s">
        <v>36</v>
      </c>
      <c r="F16" s="31">
        <f>G16</f>
        <v>20000</v>
      </c>
      <c r="G16" s="32">
        <v>20000</v>
      </c>
      <c r="H16" s="31">
        <v>0</v>
      </c>
      <c r="I16" s="31">
        <v>0</v>
      </c>
      <c r="J16" s="31">
        <v>0</v>
      </c>
      <c r="K16" s="31">
        <v>0</v>
      </c>
      <c r="L16" s="31">
        <v>0</v>
      </c>
      <c r="M16" s="31">
        <v>0</v>
      </c>
      <c r="N16" s="31">
        <v>0</v>
      </c>
      <c r="O16" s="31">
        <v>0</v>
      </c>
      <c r="P16" s="31">
        <v>0</v>
      </c>
      <c r="Q16" s="35">
        <f>F16+K16</f>
        <v>20000</v>
      </c>
      <c r="R16" s="1"/>
    </row>
    <row r="17" spans="1:20" s="17" customFormat="1" ht="15" customHeight="1" x14ac:dyDescent="0.2">
      <c r="A17" s="15"/>
      <c r="B17" s="39"/>
      <c r="C17" s="39">
        <v>1000</v>
      </c>
      <c r="D17" s="39"/>
      <c r="E17" s="40" t="s">
        <v>37</v>
      </c>
      <c r="F17" s="41">
        <f t="shared" ref="F17:Q17" si="3">F18+F19+F22+F24+F39+F38+F34+F36+F23+F42+F27+F32</f>
        <v>50835523</v>
      </c>
      <c r="G17" s="41">
        <f t="shared" si="3"/>
        <v>50835523</v>
      </c>
      <c r="H17" s="41">
        <f t="shared" si="3"/>
        <v>35443622</v>
      </c>
      <c r="I17" s="41">
        <f t="shared" si="3"/>
        <v>3294385</v>
      </c>
      <c r="J17" s="41">
        <f t="shared" si="3"/>
        <v>0</v>
      </c>
      <c r="K17" s="41">
        <f t="shared" si="3"/>
        <v>6335196</v>
      </c>
      <c r="L17" s="41">
        <f t="shared" si="3"/>
        <v>2977818</v>
      </c>
      <c r="M17" s="41">
        <f t="shared" si="3"/>
        <v>1076901</v>
      </c>
      <c r="N17" s="41">
        <f t="shared" si="3"/>
        <v>0</v>
      </c>
      <c r="O17" s="41">
        <f t="shared" si="3"/>
        <v>0</v>
      </c>
      <c r="P17" s="41">
        <f t="shared" si="3"/>
        <v>5258295</v>
      </c>
      <c r="Q17" s="41">
        <f t="shared" si="3"/>
        <v>57170719</v>
      </c>
      <c r="R17" s="41">
        <f>R18+R19+R22+R24+R39+R38+R34+R36+R23+R42</f>
        <v>0</v>
      </c>
      <c r="S17" s="41">
        <f>S18+S19+S22+S24+S39+S38+S34+S36+S23+S42</f>
        <v>0</v>
      </c>
      <c r="T17" s="42"/>
    </row>
    <row r="18" spans="1:20" s="17" customFormat="1" ht="21" customHeight="1" x14ac:dyDescent="0.2">
      <c r="A18" s="15"/>
      <c r="B18" s="43" t="s">
        <v>38</v>
      </c>
      <c r="C18" s="43" t="s">
        <v>39</v>
      </c>
      <c r="D18" s="43" t="s">
        <v>40</v>
      </c>
      <c r="E18" s="44" t="s">
        <v>41</v>
      </c>
      <c r="F18" s="45">
        <f>G18</f>
        <v>11332700</v>
      </c>
      <c r="G18" s="46">
        <f>10328200-495500+2730000-225000+250000+50000+30000-100000-980000-50000-100000-105000</f>
        <v>11332700</v>
      </c>
      <c r="H18" s="46">
        <f>6920000+900000-680000</f>
        <v>7140000</v>
      </c>
      <c r="I18" s="46">
        <f>1025000-300000+400000+550000-250000+250000+50000+30000-100000-50000-50000-100000-40000</f>
        <v>1415000</v>
      </c>
      <c r="J18" s="47">
        <v>0</v>
      </c>
      <c r="K18" s="45">
        <f>M18+L18</f>
        <v>748828</v>
      </c>
      <c r="L18" s="46">
        <f>150000+58000-13000+50000-1872-8300</f>
        <v>234828</v>
      </c>
      <c r="M18" s="46">
        <v>514000</v>
      </c>
      <c r="N18" s="45">
        <v>0</v>
      </c>
      <c r="O18" s="45">
        <v>0</v>
      </c>
      <c r="P18" s="45">
        <f t="shared" ref="P18:P27" si="4">L18</f>
        <v>234828</v>
      </c>
      <c r="Q18" s="48">
        <f>F18+K18</f>
        <v>12081528</v>
      </c>
      <c r="R18" s="15"/>
    </row>
    <row r="19" spans="1:20" s="17" customFormat="1" ht="36" customHeight="1" x14ac:dyDescent="0.2">
      <c r="A19" s="15"/>
      <c r="B19" s="43" t="s">
        <v>42</v>
      </c>
      <c r="C19" s="43" t="s">
        <v>43</v>
      </c>
      <c r="D19" s="43" t="s">
        <v>44</v>
      </c>
      <c r="E19" s="44" t="s">
        <v>45</v>
      </c>
      <c r="F19" s="45">
        <f>F20+F21</f>
        <v>12259030</v>
      </c>
      <c r="G19" s="45">
        <f>G20+G21</f>
        <v>12259030</v>
      </c>
      <c r="H19" s="45">
        <f>H20+H21</f>
        <v>6570000</v>
      </c>
      <c r="I19" s="45">
        <f>I20+I21</f>
        <v>1855130</v>
      </c>
      <c r="J19" s="45">
        <f>J20+J21</f>
        <v>0</v>
      </c>
      <c r="K19" s="45">
        <f>M19+L19</f>
        <v>712500</v>
      </c>
      <c r="L19" s="45">
        <f>L20+L21</f>
        <v>198500</v>
      </c>
      <c r="M19" s="45">
        <f>M20+M21</f>
        <v>514000</v>
      </c>
      <c r="N19" s="45">
        <f>N20+N21</f>
        <v>0</v>
      </c>
      <c r="O19" s="45">
        <f>O20+O21</f>
        <v>0</v>
      </c>
      <c r="P19" s="45">
        <f t="shared" si="4"/>
        <v>198500</v>
      </c>
      <c r="Q19" s="45">
        <f>Q20+Q21</f>
        <v>12971530</v>
      </c>
      <c r="R19" s="15"/>
    </row>
    <row r="20" spans="1:20" s="56" customFormat="1" ht="21" customHeight="1" x14ac:dyDescent="0.2">
      <c r="A20" s="49"/>
      <c r="B20" s="50"/>
      <c r="C20" s="50"/>
      <c r="D20" s="50"/>
      <c r="E20" s="51" t="s">
        <v>46</v>
      </c>
      <c r="F20" s="52">
        <f t="shared" ref="F20:F27" si="5">G20</f>
        <v>12259030</v>
      </c>
      <c r="G20" s="53">
        <f>10891900-393000+2250000-634523+634523+250000+50000-15000+80000+70000+430000+170000+40000-1020000-250000-100000-100000-94870</f>
        <v>12259030</v>
      </c>
      <c r="H20" s="53">
        <f>6890000+500000-870000+50000</f>
        <v>6570000</v>
      </c>
      <c r="I20" s="53">
        <f>1465000+300000+450000-634523+634523+250000-15000+170000+40000-60000-250000-50000-100000-100000-150000-94870</f>
        <v>1855130</v>
      </c>
      <c r="J20" s="54">
        <v>0</v>
      </c>
      <c r="K20" s="45">
        <f>M20+L20</f>
        <v>712500</v>
      </c>
      <c r="L20" s="53">
        <f>120000+80000+100000-80000+6000-27500</f>
        <v>198500</v>
      </c>
      <c r="M20" s="53">
        <v>514000</v>
      </c>
      <c r="N20" s="52">
        <v>0</v>
      </c>
      <c r="O20" s="52">
        <v>0</v>
      </c>
      <c r="P20" s="45">
        <f t="shared" si="4"/>
        <v>198500</v>
      </c>
      <c r="Q20" s="55">
        <f>F20+K20</f>
        <v>12971530</v>
      </c>
      <c r="R20" s="49"/>
    </row>
    <row r="21" spans="1:20" s="61" customFormat="1" ht="12.75" hidden="1" customHeight="1" x14ac:dyDescent="0.2">
      <c r="A21" s="57"/>
      <c r="B21" s="58"/>
      <c r="C21" s="58"/>
      <c r="D21" s="58"/>
      <c r="E21" s="59" t="s">
        <v>47</v>
      </c>
      <c r="F21" s="60">
        <f t="shared" si="5"/>
        <v>0</v>
      </c>
      <c r="G21" s="45"/>
      <c r="H21" s="60"/>
      <c r="I21" s="45">
        <v>0</v>
      </c>
      <c r="J21" s="47">
        <v>0</v>
      </c>
      <c r="K21" s="45">
        <f>M21+L21</f>
        <v>0</v>
      </c>
      <c r="L21" s="45">
        <v>0</v>
      </c>
      <c r="M21" s="45">
        <v>0</v>
      </c>
      <c r="N21" s="45">
        <v>0</v>
      </c>
      <c r="O21" s="45">
        <v>0</v>
      </c>
      <c r="P21" s="45">
        <f t="shared" si="4"/>
        <v>0</v>
      </c>
      <c r="Q21" s="48">
        <f>F21+K21</f>
        <v>0</v>
      </c>
      <c r="R21" s="57"/>
    </row>
    <row r="22" spans="1:20" s="17" customFormat="1" ht="34.5" customHeight="1" x14ac:dyDescent="0.2">
      <c r="A22" s="15"/>
      <c r="B22" s="43" t="s">
        <v>48</v>
      </c>
      <c r="C22" s="43" t="s">
        <v>49</v>
      </c>
      <c r="D22" s="43" t="s">
        <v>44</v>
      </c>
      <c r="E22" s="44" t="s">
        <v>50</v>
      </c>
      <c r="F22" s="45">
        <f t="shared" si="5"/>
        <v>24818800</v>
      </c>
      <c r="G22" s="62">
        <v>24818800</v>
      </c>
      <c r="H22" s="62">
        <v>20345000</v>
      </c>
      <c r="I22" s="45">
        <v>0</v>
      </c>
      <c r="J22" s="47">
        <v>0</v>
      </c>
      <c r="K22" s="45">
        <v>0</v>
      </c>
      <c r="L22" s="45">
        <v>0</v>
      </c>
      <c r="M22" s="45">
        <v>0</v>
      </c>
      <c r="N22" s="45">
        <v>0</v>
      </c>
      <c r="O22" s="45">
        <v>0</v>
      </c>
      <c r="P22" s="45">
        <f t="shared" si="4"/>
        <v>0</v>
      </c>
      <c r="Q22" s="48">
        <f>F22+K22</f>
        <v>24818800</v>
      </c>
      <c r="R22" s="15"/>
    </row>
    <row r="23" spans="1:20" s="17" customFormat="1" ht="90.75" customHeight="1" x14ac:dyDescent="0.2">
      <c r="A23" s="15"/>
      <c r="B23" s="43" t="s">
        <v>51</v>
      </c>
      <c r="C23" s="43" t="s">
        <v>52</v>
      </c>
      <c r="D23" s="43" t="s">
        <v>44</v>
      </c>
      <c r="E23" s="44" t="s">
        <v>53</v>
      </c>
      <c r="F23" s="45">
        <f t="shared" si="5"/>
        <v>0</v>
      </c>
      <c r="G23" s="45">
        <v>0</v>
      </c>
      <c r="H23" s="45">
        <v>0</v>
      </c>
      <c r="I23" s="45">
        <v>0</v>
      </c>
      <c r="J23" s="47">
        <v>0</v>
      </c>
      <c r="K23" s="45">
        <f>L23</f>
        <v>1869460</v>
      </c>
      <c r="L23" s="53">
        <f>1100000+769460</f>
        <v>1869460</v>
      </c>
      <c r="M23" s="45">
        <v>0</v>
      </c>
      <c r="N23" s="45">
        <v>0</v>
      </c>
      <c r="O23" s="45">
        <v>0</v>
      </c>
      <c r="P23" s="45">
        <f t="shared" si="4"/>
        <v>1869460</v>
      </c>
      <c r="Q23" s="48">
        <f>F23+K23</f>
        <v>1869460</v>
      </c>
      <c r="R23" s="15"/>
    </row>
    <row r="24" spans="1:20" s="17" customFormat="1" ht="27" customHeight="1" x14ac:dyDescent="0.2">
      <c r="A24" s="15"/>
      <c r="B24" s="43" t="s">
        <v>54</v>
      </c>
      <c r="C24" s="16">
        <v>1160</v>
      </c>
      <c r="D24" s="43" t="s">
        <v>55</v>
      </c>
      <c r="E24" s="44" t="s">
        <v>56</v>
      </c>
      <c r="F24" s="45">
        <f t="shared" si="5"/>
        <v>1691620</v>
      </c>
      <c r="G24" s="45">
        <f>G25+G26</f>
        <v>1691620</v>
      </c>
      <c r="H24" s="45">
        <f>H25+H26</f>
        <v>1358349</v>
      </c>
      <c r="I24" s="45">
        <f>I25+I26</f>
        <v>24255</v>
      </c>
      <c r="J24" s="45">
        <v>0</v>
      </c>
      <c r="K24" s="45">
        <v>0</v>
      </c>
      <c r="L24" s="45">
        <v>0</v>
      </c>
      <c r="M24" s="45">
        <v>0</v>
      </c>
      <c r="N24" s="45">
        <v>0</v>
      </c>
      <c r="O24" s="45">
        <v>0</v>
      </c>
      <c r="P24" s="45">
        <f t="shared" si="4"/>
        <v>0</v>
      </c>
      <c r="Q24" s="63">
        <f>K24+F24</f>
        <v>1691620</v>
      </c>
      <c r="R24" s="15"/>
    </row>
    <row r="25" spans="1:20" s="56" customFormat="1" ht="27" customHeight="1" x14ac:dyDescent="0.2">
      <c r="A25" s="49"/>
      <c r="B25" s="64"/>
      <c r="C25" s="50"/>
      <c r="D25" s="64"/>
      <c r="E25" s="51" t="str">
        <f>E20</f>
        <v>в т.ч.  за рахунок коштів місцевого бюджету</v>
      </c>
      <c r="F25" s="52">
        <f t="shared" si="5"/>
        <v>782877</v>
      </c>
      <c r="G25" s="53">
        <f>429475+577200-223798</f>
        <v>782877</v>
      </c>
      <c r="H25" s="65">
        <f>323120+481131-183440+10</f>
        <v>620821</v>
      </c>
      <c r="I25" s="53">
        <v>15500</v>
      </c>
      <c r="J25" s="52">
        <v>0</v>
      </c>
      <c r="K25" s="52">
        <v>0</v>
      </c>
      <c r="L25" s="53">
        <v>0</v>
      </c>
      <c r="M25" s="52">
        <v>0</v>
      </c>
      <c r="N25" s="52">
        <v>0</v>
      </c>
      <c r="O25" s="52">
        <v>0</v>
      </c>
      <c r="P25" s="45">
        <f t="shared" si="4"/>
        <v>0</v>
      </c>
      <c r="Q25" s="66">
        <f>K25+F25</f>
        <v>782877</v>
      </c>
      <c r="R25" s="49"/>
    </row>
    <row r="26" spans="1:20" s="56" customFormat="1" ht="22.5" customHeight="1" x14ac:dyDescent="0.2">
      <c r="A26" s="49"/>
      <c r="B26" s="64"/>
      <c r="C26" s="50"/>
      <c r="D26" s="64"/>
      <c r="E26" s="51" t="s">
        <v>57</v>
      </c>
      <c r="F26" s="67">
        <f t="shared" si="5"/>
        <v>908743</v>
      </c>
      <c r="G26" s="68">
        <f>609523+299220</f>
        <v>908743</v>
      </c>
      <c r="H26" s="69">
        <f>488228+249300</f>
        <v>737528</v>
      </c>
      <c r="I26" s="68">
        <v>8755</v>
      </c>
      <c r="J26" s="52">
        <v>0</v>
      </c>
      <c r="K26" s="52">
        <v>0</v>
      </c>
      <c r="L26" s="53">
        <v>0</v>
      </c>
      <c r="M26" s="52">
        <v>0</v>
      </c>
      <c r="N26" s="52">
        <v>0</v>
      </c>
      <c r="O26" s="52">
        <v>0</v>
      </c>
      <c r="P26" s="45">
        <f t="shared" si="4"/>
        <v>0</v>
      </c>
      <c r="Q26" s="52">
        <f>K26+F26</f>
        <v>908743</v>
      </c>
      <c r="R26" s="49"/>
    </row>
    <row r="27" spans="1:20" s="17" customFormat="1" ht="57.75" customHeight="1" x14ac:dyDescent="0.2">
      <c r="A27" s="15"/>
      <c r="B27" s="43" t="s">
        <v>58</v>
      </c>
      <c r="C27" s="16" t="s">
        <v>59</v>
      </c>
      <c r="D27" s="43" t="s">
        <v>55</v>
      </c>
      <c r="E27" s="44" t="s">
        <v>60</v>
      </c>
      <c r="F27" s="67">
        <f t="shared" si="5"/>
        <v>0</v>
      </c>
      <c r="G27" s="67">
        <v>0</v>
      </c>
      <c r="H27" s="52">
        <v>0</v>
      </c>
      <c r="I27" s="52">
        <v>0</v>
      </c>
      <c r="J27" s="52">
        <v>0</v>
      </c>
      <c r="K27" s="52">
        <f>L27</f>
        <v>42500</v>
      </c>
      <c r="L27" s="53">
        <v>42500</v>
      </c>
      <c r="M27" s="52">
        <v>0</v>
      </c>
      <c r="N27" s="52">
        <v>0</v>
      </c>
      <c r="O27" s="52">
        <v>0</v>
      </c>
      <c r="P27" s="45">
        <f t="shared" si="4"/>
        <v>42500</v>
      </c>
      <c r="Q27" s="52">
        <f>K27+F27</f>
        <v>42500</v>
      </c>
      <c r="R27" s="15"/>
    </row>
    <row r="28" spans="1:20" s="17" customFormat="1" ht="15.75" customHeight="1" x14ac:dyDescent="0.2">
      <c r="A28" s="15"/>
      <c r="B28" s="148" t="s">
        <v>13</v>
      </c>
      <c r="C28" s="148" t="s">
        <v>14</v>
      </c>
      <c r="D28" s="148" t="s">
        <v>15</v>
      </c>
      <c r="E28" s="148" t="s">
        <v>16</v>
      </c>
      <c r="F28" s="150" t="s">
        <v>10</v>
      </c>
      <c r="G28" s="150"/>
      <c r="H28" s="150"/>
      <c r="I28" s="150"/>
      <c r="J28" s="150"/>
      <c r="K28" s="146" t="s">
        <v>3</v>
      </c>
      <c r="L28" s="146"/>
      <c r="M28" s="146"/>
      <c r="N28" s="146"/>
      <c r="O28" s="146"/>
      <c r="P28" s="146"/>
      <c r="Q28" s="147" t="s">
        <v>17</v>
      </c>
      <c r="R28" s="15"/>
    </row>
    <row r="29" spans="1:20" s="17" customFormat="1" ht="20.25" customHeight="1" x14ac:dyDescent="0.2">
      <c r="A29" s="15"/>
      <c r="B29" s="148"/>
      <c r="C29" s="148"/>
      <c r="D29" s="148"/>
      <c r="E29" s="148"/>
      <c r="F29" s="146" t="s">
        <v>4</v>
      </c>
      <c r="G29" s="148" t="s">
        <v>18</v>
      </c>
      <c r="H29" s="148" t="s">
        <v>19</v>
      </c>
      <c r="I29" s="148"/>
      <c r="J29" s="149" t="s">
        <v>20</v>
      </c>
      <c r="K29" s="146" t="str">
        <f>F29</f>
        <v>усього</v>
      </c>
      <c r="L29" s="148" t="s">
        <v>21</v>
      </c>
      <c r="M29" s="148" t="s">
        <v>18</v>
      </c>
      <c r="N29" s="148" t="s">
        <v>19</v>
      </c>
      <c r="O29" s="148"/>
      <c r="P29" s="148" t="s">
        <v>20</v>
      </c>
      <c r="Q29" s="147"/>
      <c r="R29" s="15"/>
    </row>
    <row r="30" spans="1:20" s="17" customFormat="1" ht="82.5" customHeight="1" x14ac:dyDescent="0.2">
      <c r="A30" s="15"/>
      <c r="B30" s="148"/>
      <c r="C30" s="148"/>
      <c r="D30" s="148"/>
      <c r="E30" s="148"/>
      <c r="F30" s="146"/>
      <c r="G30" s="148"/>
      <c r="H30" s="16" t="s">
        <v>22</v>
      </c>
      <c r="I30" s="16" t="s">
        <v>23</v>
      </c>
      <c r="J30" s="149"/>
      <c r="K30" s="146"/>
      <c r="L30" s="148"/>
      <c r="M30" s="148"/>
      <c r="N30" s="16" t="s">
        <v>22</v>
      </c>
      <c r="O30" s="16" t="s">
        <v>23</v>
      </c>
      <c r="P30" s="148"/>
      <c r="Q30" s="147"/>
      <c r="R30" s="15"/>
    </row>
    <row r="31" spans="1:20" s="17" customFormat="1" ht="15" customHeight="1" x14ac:dyDescent="0.2">
      <c r="A31" s="15"/>
      <c r="B31" s="16">
        <v>1</v>
      </c>
      <c r="C31" s="16">
        <v>2</v>
      </c>
      <c r="D31" s="16">
        <v>3</v>
      </c>
      <c r="E31" s="16">
        <v>4</v>
      </c>
      <c r="F31" s="16">
        <v>5</v>
      </c>
      <c r="G31" s="16">
        <v>6</v>
      </c>
      <c r="H31" s="16">
        <v>7</v>
      </c>
      <c r="I31" s="16">
        <v>8</v>
      </c>
      <c r="J31" s="16">
        <v>9</v>
      </c>
      <c r="K31" s="16">
        <v>10</v>
      </c>
      <c r="L31" s="16">
        <v>11</v>
      </c>
      <c r="M31" s="16">
        <v>12</v>
      </c>
      <c r="N31" s="16">
        <v>13</v>
      </c>
      <c r="O31" s="16">
        <v>14</v>
      </c>
      <c r="P31" s="16">
        <v>15</v>
      </c>
      <c r="Q31" s="16">
        <v>16</v>
      </c>
      <c r="R31" s="15"/>
    </row>
    <row r="32" spans="1:20" s="56" customFormat="1" ht="52.5" customHeight="1" x14ac:dyDescent="0.2">
      <c r="A32" s="49"/>
      <c r="B32" s="43" t="s">
        <v>61</v>
      </c>
      <c r="C32" s="16" t="s">
        <v>62</v>
      </c>
      <c r="D32" s="43" t="s">
        <v>55</v>
      </c>
      <c r="E32" s="44" t="s">
        <v>63</v>
      </c>
      <c r="F32" s="52">
        <f t="shared" ref="F32:Q32" si="6">F33</f>
        <v>0</v>
      </c>
      <c r="G32" s="52">
        <f t="shared" si="6"/>
        <v>0</v>
      </c>
      <c r="H32" s="52">
        <f t="shared" si="6"/>
        <v>0</v>
      </c>
      <c r="I32" s="52">
        <f t="shared" si="6"/>
        <v>0</v>
      </c>
      <c r="J32" s="52">
        <f t="shared" si="6"/>
        <v>0</v>
      </c>
      <c r="K32" s="52">
        <f t="shared" si="6"/>
        <v>380734</v>
      </c>
      <c r="L32" s="52">
        <f t="shared" si="6"/>
        <v>380734</v>
      </c>
      <c r="M32" s="52">
        <f t="shared" si="6"/>
        <v>0</v>
      </c>
      <c r="N32" s="52">
        <f t="shared" si="6"/>
        <v>0</v>
      </c>
      <c r="O32" s="52">
        <f t="shared" si="6"/>
        <v>0</v>
      </c>
      <c r="P32" s="52">
        <f t="shared" si="6"/>
        <v>380734</v>
      </c>
      <c r="Q32" s="52">
        <f t="shared" si="6"/>
        <v>380734</v>
      </c>
      <c r="R32" s="49"/>
    </row>
    <row r="33" spans="1:18" s="56" customFormat="1" ht="46.5" customHeight="1" x14ac:dyDescent="0.2">
      <c r="A33" s="49"/>
      <c r="B33" s="64"/>
      <c r="C33" s="50"/>
      <c r="D33" s="64"/>
      <c r="E33" s="51" t="s">
        <v>64</v>
      </c>
      <c r="F33" s="67">
        <f>G33</f>
        <v>0</v>
      </c>
      <c r="G33" s="67">
        <v>0</v>
      </c>
      <c r="H33" s="52">
        <v>0</v>
      </c>
      <c r="I33" s="52">
        <v>0</v>
      </c>
      <c r="J33" s="52">
        <v>0</v>
      </c>
      <c r="K33" s="52">
        <f>L33</f>
        <v>380734</v>
      </c>
      <c r="L33" s="53">
        <v>380734</v>
      </c>
      <c r="M33" s="52">
        <v>0</v>
      </c>
      <c r="N33" s="52">
        <v>0</v>
      </c>
      <c r="O33" s="52">
        <v>0</v>
      </c>
      <c r="P33" s="45">
        <f>L33</f>
        <v>380734</v>
      </c>
      <c r="Q33" s="52">
        <f>K33+F33</f>
        <v>380734</v>
      </c>
      <c r="R33" s="49"/>
    </row>
    <row r="34" spans="1:18" s="17" customFormat="1" ht="24.75" customHeight="1" x14ac:dyDescent="0.2">
      <c r="A34" s="15"/>
      <c r="B34" s="16" t="s">
        <v>65</v>
      </c>
      <c r="C34" s="16" t="s">
        <v>66</v>
      </c>
      <c r="D34" s="16" t="s">
        <v>55</v>
      </c>
      <c r="E34" s="44" t="s">
        <v>67</v>
      </c>
      <c r="F34" s="45">
        <f t="shared" ref="F34:Q34" si="7">F35</f>
        <v>25308</v>
      </c>
      <c r="G34" s="45">
        <f t="shared" si="7"/>
        <v>25308</v>
      </c>
      <c r="H34" s="45">
        <f t="shared" si="7"/>
        <v>20744</v>
      </c>
      <c r="I34" s="45">
        <f t="shared" si="7"/>
        <v>0</v>
      </c>
      <c r="J34" s="45">
        <f t="shared" si="7"/>
        <v>0</v>
      </c>
      <c r="K34" s="45">
        <f t="shared" si="7"/>
        <v>0</v>
      </c>
      <c r="L34" s="45">
        <f t="shared" si="7"/>
        <v>0</v>
      </c>
      <c r="M34" s="45">
        <f t="shared" si="7"/>
        <v>0</v>
      </c>
      <c r="N34" s="45">
        <f t="shared" si="7"/>
        <v>0</v>
      </c>
      <c r="O34" s="45">
        <f t="shared" si="7"/>
        <v>0</v>
      </c>
      <c r="P34" s="45">
        <f t="shared" si="7"/>
        <v>0</v>
      </c>
      <c r="Q34" s="45">
        <f t="shared" si="7"/>
        <v>25308</v>
      </c>
      <c r="R34" s="15"/>
    </row>
    <row r="35" spans="1:18" s="56" customFormat="1" ht="58.5" customHeight="1" x14ac:dyDescent="0.2">
      <c r="A35" s="49"/>
      <c r="B35" s="50"/>
      <c r="C35" s="50"/>
      <c r="D35" s="50"/>
      <c r="E35" s="51" t="s">
        <v>68</v>
      </c>
      <c r="F35" s="45">
        <v>25308</v>
      </c>
      <c r="G35" s="62">
        <v>25308</v>
      </c>
      <c r="H35" s="62">
        <f>20206+538</f>
        <v>20744</v>
      </c>
      <c r="I35" s="45">
        <v>0</v>
      </c>
      <c r="J35" s="47">
        <v>0</v>
      </c>
      <c r="K35" s="45">
        <v>0</v>
      </c>
      <c r="L35" s="45">
        <v>0</v>
      </c>
      <c r="M35" s="45">
        <v>0</v>
      </c>
      <c r="N35" s="45">
        <v>0</v>
      </c>
      <c r="O35" s="45">
        <v>0</v>
      </c>
      <c r="P35" s="45">
        <f>L35</f>
        <v>0</v>
      </c>
      <c r="Q35" s="48">
        <f>F35+K35</f>
        <v>25308</v>
      </c>
      <c r="R35" s="49"/>
    </row>
    <row r="36" spans="1:18" s="17" customFormat="1" ht="32.25" customHeight="1" x14ac:dyDescent="0.2">
      <c r="A36" s="15"/>
      <c r="B36" s="16" t="s">
        <v>69</v>
      </c>
      <c r="C36" s="16" t="s">
        <v>70</v>
      </c>
      <c r="D36" s="16" t="s">
        <v>55</v>
      </c>
      <c r="E36" s="44" t="s">
        <v>71</v>
      </c>
      <c r="F36" s="45">
        <f t="shared" ref="F36:F43" si="8">G36</f>
        <v>11626</v>
      </c>
      <c r="G36" s="45">
        <f t="shared" ref="G36:Q36" si="9">G37</f>
        <v>11626</v>
      </c>
      <c r="H36" s="45">
        <f t="shared" si="9"/>
        <v>9529</v>
      </c>
      <c r="I36" s="45">
        <f t="shared" si="9"/>
        <v>0</v>
      </c>
      <c r="J36" s="45">
        <f t="shared" si="9"/>
        <v>0</v>
      </c>
      <c r="K36" s="45">
        <f t="shared" si="9"/>
        <v>0</v>
      </c>
      <c r="L36" s="45">
        <f t="shared" si="9"/>
        <v>0</v>
      </c>
      <c r="M36" s="45">
        <f t="shared" si="9"/>
        <v>0</v>
      </c>
      <c r="N36" s="45">
        <f t="shared" si="9"/>
        <v>0</v>
      </c>
      <c r="O36" s="45">
        <f t="shared" si="9"/>
        <v>0</v>
      </c>
      <c r="P36" s="45">
        <f t="shared" si="9"/>
        <v>0</v>
      </c>
      <c r="Q36" s="45">
        <f t="shared" si="9"/>
        <v>11626</v>
      </c>
      <c r="R36" s="15"/>
    </row>
    <row r="37" spans="1:18" s="56" customFormat="1" ht="57.75" customHeight="1" x14ac:dyDescent="0.2">
      <c r="A37" s="49"/>
      <c r="B37" s="50"/>
      <c r="C37" s="50"/>
      <c r="D37" s="50"/>
      <c r="E37" s="51" t="s">
        <v>72</v>
      </c>
      <c r="F37" s="45">
        <f t="shared" si="8"/>
        <v>11626</v>
      </c>
      <c r="G37" s="62">
        <v>11626</v>
      </c>
      <c r="H37" s="62">
        <v>9529</v>
      </c>
      <c r="I37" s="45">
        <v>0</v>
      </c>
      <c r="J37" s="47">
        <v>0</v>
      </c>
      <c r="K37" s="45">
        <v>0</v>
      </c>
      <c r="L37" s="45">
        <v>0</v>
      </c>
      <c r="M37" s="45">
        <v>0</v>
      </c>
      <c r="N37" s="45">
        <v>0</v>
      </c>
      <c r="O37" s="45">
        <v>0</v>
      </c>
      <c r="P37" s="45">
        <f>L37</f>
        <v>0</v>
      </c>
      <c r="Q37" s="48">
        <f>F37+K37</f>
        <v>11626</v>
      </c>
      <c r="R37" s="49"/>
    </row>
    <row r="38" spans="1:18" s="17" customFormat="1" ht="70.5" customHeight="1" x14ac:dyDescent="0.2">
      <c r="A38" s="15"/>
      <c r="B38" s="43" t="s">
        <v>73</v>
      </c>
      <c r="C38" s="70">
        <v>1291</v>
      </c>
      <c r="D38" s="71" t="s">
        <v>55</v>
      </c>
      <c r="E38" s="59" t="s">
        <v>74</v>
      </c>
      <c r="F38" s="67">
        <f t="shared" si="8"/>
        <v>26239</v>
      </c>
      <c r="G38" s="68">
        <f>8512+17727</f>
        <v>26239</v>
      </c>
      <c r="H38" s="52">
        <v>0</v>
      </c>
      <c r="I38" s="52">
        <v>0</v>
      </c>
      <c r="J38" s="52">
        <v>0</v>
      </c>
      <c r="K38" s="52">
        <f>L38</f>
        <v>251796</v>
      </c>
      <c r="L38" s="53">
        <f>51523-2000+200000+20000-17727</f>
        <v>251796</v>
      </c>
      <c r="M38" s="52">
        <v>0</v>
      </c>
      <c r="N38" s="52">
        <v>0</v>
      </c>
      <c r="O38" s="52">
        <v>0</v>
      </c>
      <c r="P38" s="45">
        <f>L38</f>
        <v>251796</v>
      </c>
      <c r="Q38" s="52">
        <f>K38+F38</f>
        <v>278035</v>
      </c>
      <c r="R38" s="15"/>
    </row>
    <row r="39" spans="1:18" s="17" customFormat="1" ht="56.25" customHeight="1" x14ac:dyDescent="0.2">
      <c r="A39" s="15"/>
      <c r="B39" s="43" t="s">
        <v>75</v>
      </c>
      <c r="C39" s="70">
        <v>1292</v>
      </c>
      <c r="D39" s="71" t="s">
        <v>55</v>
      </c>
      <c r="E39" s="59" t="s">
        <v>76</v>
      </c>
      <c r="F39" s="67">
        <f t="shared" si="8"/>
        <v>0</v>
      </c>
      <c r="G39" s="52">
        <f t="shared" ref="G39:Q39" si="10">G41+G40</f>
        <v>0</v>
      </c>
      <c r="H39" s="52">
        <f t="shared" si="10"/>
        <v>0</v>
      </c>
      <c r="I39" s="52">
        <f t="shared" si="10"/>
        <v>0</v>
      </c>
      <c r="J39" s="52">
        <f t="shared" si="10"/>
        <v>0</v>
      </c>
      <c r="K39" s="52">
        <f t="shared" si="10"/>
        <v>2329378</v>
      </c>
      <c r="L39" s="52">
        <f t="shared" si="10"/>
        <v>0</v>
      </c>
      <c r="M39" s="52">
        <f t="shared" si="10"/>
        <v>48901</v>
      </c>
      <c r="N39" s="52">
        <f t="shared" si="10"/>
        <v>0</v>
      </c>
      <c r="O39" s="52">
        <f t="shared" si="10"/>
        <v>0</v>
      </c>
      <c r="P39" s="52">
        <f t="shared" si="10"/>
        <v>2280477</v>
      </c>
      <c r="Q39" s="52">
        <f t="shared" si="10"/>
        <v>2329378</v>
      </c>
      <c r="R39" s="15"/>
    </row>
    <row r="40" spans="1:18" s="56" customFormat="1" ht="33" customHeight="1" x14ac:dyDescent="0.2">
      <c r="A40" s="49"/>
      <c r="B40" s="50"/>
      <c r="C40" s="72"/>
      <c r="D40" s="72"/>
      <c r="E40" s="73" t="s">
        <v>77</v>
      </c>
      <c r="F40" s="67">
        <f t="shared" si="8"/>
        <v>0</v>
      </c>
      <c r="G40" s="52">
        <v>0</v>
      </c>
      <c r="H40" s="52">
        <v>0</v>
      </c>
      <c r="I40" s="52">
        <v>0</v>
      </c>
      <c r="J40" s="52">
        <v>0</v>
      </c>
      <c r="K40" s="52">
        <f>P40</f>
        <v>2280477</v>
      </c>
      <c r="L40" s="52">
        <v>0</v>
      </c>
      <c r="M40" s="52">
        <v>0</v>
      </c>
      <c r="N40" s="52">
        <v>0</v>
      </c>
      <c r="O40" s="52">
        <v>0</v>
      </c>
      <c r="P40" s="53">
        <f>300477+1980000</f>
        <v>2280477</v>
      </c>
      <c r="Q40" s="52">
        <f>K40+F40</f>
        <v>2280477</v>
      </c>
      <c r="R40" s="49"/>
    </row>
    <row r="41" spans="1:18" s="56" customFormat="1" ht="35.25" customHeight="1" x14ac:dyDescent="0.2">
      <c r="A41" s="49"/>
      <c r="B41" s="50"/>
      <c r="C41" s="72"/>
      <c r="D41" s="72"/>
      <c r="E41" s="73" t="s">
        <v>78</v>
      </c>
      <c r="F41" s="67">
        <f t="shared" si="8"/>
        <v>0</v>
      </c>
      <c r="G41" s="52">
        <v>0</v>
      </c>
      <c r="H41" s="52">
        <v>0</v>
      </c>
      <c r="I41" s="52">
        <v>0</v>
      </c>
      <c r="J41" s="52">
        <v>0</v>
      </c>
      <c r="K41" s="52">
        <f>M41</f>
        <v>48901</v>
      </c>
      <c r="L41" s="52">
        <v>0</v>
      </c>
      <c r="M41" s="53">
        <f>48901</f>
        <v>48901</v>
      </c>
      <c r="N41" s="52">
        <v>0</v>
      </c>
      <c r="O41" s="52">
        <v>0</v>
      </c>
      <c r="P41" s="52">
        <v>0</v>
      </c>
      <c r="Q41" s="52">
        <f>K41+F41</f>
        <v>48901</v>
      </c>
      <c r="R41" s="49"/>
    </row>
    <row r="42" spans="1:18" s="17" customFormat="1" ht="44.25" customHeight="1" x14ac:dyDescent="0.2">
      <c r="A42" s="15"/>
      <c r="B42" s="74" t="s">
        <v>79</v>
      </c>
      <c r="C42" s="74" t="s">
        <v>80</v>
      </c>
      <c r="D42" s="74" t="s">
        <v>55</v>
      </c>
      <c r="E42" s="75" t="s">
        <v>81</v>
      </c>
      <c r="F42" s="45">
        <f t="shared" si="8"/>
        <v>670200</v>
      </c>
      <c r="G42" s="45">
        <f t="shared" ref="G42:Q42" si="11">G43</f>
        <v>670200</v>
      </c>
      <c r="H42" s="45">
        <f t="shared" si="11"/>
        <v>0</v>
      </c>
      <c r="I42" s="45">
        <f t="shared" si="11"/>
        <v>0</v>
      </c>
      <c r="J42" s="45">
        <f t="shared" si="11"/>
        <v>0</v>
      </c>
      <c r="K42" s="45">
        <f t="shared" si="11"/>
        <v>0</v>
      </c>
      <c r="L42" s="45">
        <f t="shared" si="11"/>
        <v>0</v>
      </c>
      <c r="M42" s="45">
        <f t="shared" si="11"/>
        <v>0</v>
      </c>
      <c r="N42" s="45">
        <f t="shared" si="11"/>
        <v>0</v>
      </c>
      <c r="O42" s="45">
        <f t="shared" si="11"/>
        <v>0</v>
      </c>
      <c r="P42" s="45">
        <f t="shared" si="11"/>
        <v>0</v>
      </c>
      <c r="Q42" s="45">
        <f t="shared" si="11"/>
        <v>670200</v>
      </c>
      <c r="R42" s="15"/>
    </row>
    <row r="43" spans="1:18" s="56" customFormat="1" ht="45" customHeight="1" x14ac:dyDescent="0.2">
      <c r="A43" s="49"/>
      <c r="B43" s="50"/>
      <c r="C43" s="72"/>
      <c r="D43" s="72"/>
      <c r="E43" s="73" t="s">
        <v>82</v>
      </c>
      <c r="F43" s="45">
        <f t="shared" si="8"/>
        <v>670200</v>
      </c>
      <c r="G43" s="62">
        <f>683100-12900</f>
        <v>670200</v>
      </c>
      <c r="H43" s="60">
        <v>0</v>
      </c>
      <c r="I43" s="45">
        <v>0</v>
      </c>
      <c r="J43" s="47">
        <v>0</v>
      </c>
      <c r="K43" s="45">
        <v>0</v>
      </c>
      <c r="L43" s="45">
        <v>0</v>
      </c>
      <c r="M43" s="45">
        <v>0</v>
      </c>
      <c r="N43" s="45">
        <v>0</v>
      </c>
      <c r="O43" s="45">
        <v>0</v>
      </c>
      <c r="P43" s="45">
        <f>L43</f>
        <v>0</v>
      </c>
      <c r="Q43" s="48">
        <f>F43+K43</f>
        <v>670200</v>
      </c>
      <c r="R43" s="49"/>
    </row>
    <row r="44" spans="1:18" s="27" customFormat="1" ht="15.75" customHeight="1" x14ac:dyDescent="0.2">
      <c r="A44" s="21"/>
      <c r="B44" s="24"/>
      <c r="C44" s="24">
        <v>2000</v>
      </c>
      <c r="D44" s="24"/>
      <c r="E44" s="25" t="s">
        <v>83</v>
      </c>
      <c r="F44" s="76">
        <f t="shared" ref="F44:Q44" si="12">F45+F51</f>
        <v>2395820</v>
      </c>
      <c r="G44" s="76">
        <f t="shared" si="12"/>
        <v>2395820</v>
      </c>
      <c r="H44" s="76">
        <f t="shared" si="12"/>
        <v>0</v>
      </c>
      <c r="I44" s="76">
        <f t="shared" si="12"/>
        <v>0</v>
      </c>
      <c r="J44" s="76">
        <f t="shared" si="12"/>
        <v>0</v>
      </c>
      <c r="K44" s="76">
        <f t="shared" si="12"/>
        <v>510000</v>
      </c>
      <c r="L44" s="76">
        <f t="shared" si="12"/>
        <v>510000</v>
      </c>
      <c r="M44" s="76">
        <f t="shared" si="12"/>
        <v>0</v>
      </c>
      <c r="N44" s="76">
        <f t="shared" si="12"/>
        <v>0</v>
      </c>
      <c r="O44" s="76">
        <f t="shared" si="12"/>
        <v>0</v>
      </c>
      <c r="P44" s="76">
        <f t="shared" si="12"/>
        <v>510000</v>
      </c>
      <c r="Q44" s="76">
        <f t="shared" si="12"/>
        <v>2905820</v>
      </c>
      <c r="R44" s="21"/>
    </row>
    <row r="45" spans="1:18" s="17" customFormat="1" ht="25.5" customHeight="1" x14ac:dyDescent="0.2">
      <c r="A45" s="15"/>
      <c r="B45" s="43" t="s">
        <v>84</v>
      </c>
      <c r="C45" s="16">
        <v>2111</v>
      </c>
      <c r="D45" s="16" t="s">
        <v>85</v>
      </c>
      <c r="E45" s="44" t="s">
        <v>86</v>
      </c>
      <c r="F45" s="45">
        <f>G45</f>
        <v>1945820</v>
      </c>
      <c r="G45" s="45">
        <f t="shared" ref="G45:P45" si="13">G46</f>
        <v>1945820</v>
      </c>
      <c r="H45" s="45">
        <f t="shared" si="13"/>
        <v>0</v>
      </c>
      <c r="I45" s="45">
        <f t="shared" si="13"/>
        <v>0</v>
      </c>
      <c r="J45" s="45">
        <f t="shared" si="13"/>
        <v>0</v>
      </c>
      <c r="K45" s="45">
        <f t="shared" si="13"/>
        <v>510000</v>
      </c>
      <c r="L45" s="45">
        <f t="shared" si="13"/>
        <v>510000</v>
      </c>
      <c r="M45" s="45">
        <f t="shared" si="13"/>
        <v>0</v>
      </c>
      <c r="N45" s="45">
        <f t="shared" si="13"/>
        <v>0</v>
      </c>
      <c r="O45" s="45">
        <f t="shared" si="13"/>
        <v>0</v>
      </c>
      <c r="P45" s="45">
        <f t="shared" si="13"/>
        <v>510000</v>
      </c>
      <c r="Q45" s="48">
        <f>F45+K45</f>
        <v>2455820</v>
      </c>
      <c r="R45" s="15"/>
    </row>
    <row r="46" spans="1:18" s="56" customFormat="1" ht="14.25" customHeight="1" x14ac:dyDescent="0.2">
      <c r="A46" s="49"/>
      <c r="B46" s="50"/>
      <c r="C46" s="50"/>
      <c r="D46" s="50"/>
      <c r="E46" s="51" t="s">
        <v>46</v>
      </c>
      <c r="F46" s="52">
        <f>G46</f>
        <v>1945820</v>
      </c>
      <c r="G46" s="53">
        <f>1530820+60000+20000+30000+195000+110000</f>
        <v>1945820</v>
      </c>
      <c r="H46" s="52">
        <v>0</v>
      </c>
      <c r="I46" s="52">
        <v>0</v>
      </c>
      <c r="J46" s="54">
        <v>0</v>
      </c>
      <c r="K46" s="52">
        <f>L46</f>
        <v>510000</v>
      </c>
      <c r="L46" s="53">
        <f>510000</f>
        <v>510000</v>
      </c>
      <c r="M46" s="52">
        <v>0</v>
      </c>
      <c r="N46" s="52">
        <v>0</v>
      </c>
      <c r="O46" s="52">
        <v>0</v>
      </c>
      <c r="P46" s="52">
        <f>L46</f>
        <v>510000</v>
      </c>
      <c r="Q46" s="55">
        <f>F46+K46</f>
        <v>2455820</v>
      </c>
      <c r="R46" s="49"/>
    </row>
    <row r="47" spans="1:18" s="17" customFormat="1" ht="15.75" customHeight="1" x14ac:dyDescent="0.2">
      <c r="A47" s="15"/>
      <c r="B47" s="148" t="s">
        <v>13</v>
      </c>
      <c r="C47" s="148" t="s">
        <v>14</v>
      </c>
      <c r="D47" s="148" t="s">
        <v>15</v>
      </c>
      <c r="E47" s="148" t="s">
        <v>16</v>
      </c>
      <c r="F47" s="150" t="s">
        <v>10</v>
      </c>
      <c r="G47" s="150"/>
      <c r="H47" s="150"/>
      <c r="I47" s="150"/>
      <c r="J47" s="150"/>
      <c r="K47" s="146" t="s">
        <v>3</v>
      </c>
      <c r="L47" s="146"/>
      <c r="M47" s="146"/>
      <c r="N47" s="146"/>
      <c r="O47" s="146"/>
      <c r="P47" s="146"/>
      <c r="Q47" s="147" t="s">
        <v>17</v>
      </c>
      <c r="R47" s="15"/>
    </row>
    <row r="48" spans="1:18" s="17" customFormat="1" ht="20.25" customHeight="1" x14ac:dyDescent="0.2">
      <c r="A48" s="15"/>
      <c r="B48" s="148"/>
      <c r="C48" s="148"/>
      <c r="D48" s="148"/>
      <c r="E48" s="148"/>
      <c r="F48" s="146" t="s">
        <v>4</v>
      </c>
      <c r="G48" s="148" t="s">
        <v>18</v>
      </c>
      <c r="H48" s="148" t="s">
        <v>19</v>
      </c>
      <c r="I48" s="148"/>
      <c r="J48" s="149" t="s">
        <v>20</v>
      </c>
      <c r="K48" s="146" t="str">
        <f>F48</f>
        <v>усього</v>
      </c>
      <c r="L48" s="148" t="s">
        <v>21</v>
      </c>
      <c r="M48" s="148" t="s">
        <v>18</v>
      </c>
      <c r="N48" s="148" t="s">
        <v>19</v>
      </c>
      <c r="O48" s="148"/>
      <c r="P48" s="148" t="s">
        <v>20</v>
      </c>
      <c r="Q48" s="147"/>
      <c r="R48" s="15"/>
    </row>
    <row r="49" spans="1:19" s="17" customFormat="1" ht="96" customHeight="1" x14ac:dyDescent="0.2">
      <c r="A49" s="15"/>
      <c r="B49" s="148"/>
      <c r="C49" s="148"/>
      <c r="D49" s="148"/>
      <c r="E49" s="148"/>
      <c r="F49" s="146"/>
      <c r="G49" s="148"/>
      <c r="H49" s="16" t="s">
        <v>22</v>
      </c>
      <c r="I49" s="16" t="s">
        <v>23</v>
      </c>
      <c r="J49" s="149"/>
      <c r="K49" s="146"/>
      <c r="L49" s="148"/>
      <c r="M49" s="148"/>
      <c r="N49" s="16" t="s">
        <v>22</v>
      </c>
      <c r="O49" s="16" t="s">
        <v>23</v>
      </c>
      <c r="P49" s="148"/>
      <c r="Q49" s="147"/>
      <c r="R49" s="15"/>
    </row>
    <row r="50" spans="1:19" s="17" customFormat="1" ht="15" customHeight="1" x14ac:dyDescent="0.2">
      <c r="A50" s="15"/>
      <c r="B50" s="16">
        <v>1</v>
      </c>
      <c r="C50" s="16">
        <v>2</v>
      </c>
      <c r="D50" s="16">
        <v>3</v>
      </c>
      <c r="E50" s="16">
        <v>4</v>
      </c>
      <c r="F50" s="16">
        <v>5</v>
      </c>
      <c r="G50" s="16">
        <v>6</v>
      </c>
      <c r="H50" s="16">
        <v>7</v>
      </c>
      <c r="I50" s="16">
        <v>8</v>
      </c>
      <c r="J50" s="16">
        <v>9</v>
      </c>
      <c r="K50" s="16">
        <v>10</v>
      </c>
      <c r="L50" s="16">
        <v>11</v>
      </c>
      <c r="M50" s="16">
        <v>12</v>
      </c>
      <c r="N50" s="16">
        <v>13</v>
      </c>
      <c r="O50" s="16">
        <v>14</v>
      </c>
      <c r="P50" s="16">
        <v>15</v>
      </c>
      <c r="Q50" s="16">
        <v>16</v>
      </c>
      <c r="R50" s="15"/>
    </row>
    <row r="51" spans="1:19" s="80" customFormat="1" ht="23.25" customHeight="1" x14ac:dyDescent="0.2">
      <c r="A51" s="77"/>
      <c r="B51" s="71" t="s">
        <v>87</v>
      </c>
      <c r="C51" s="70">
        <v>2152</v>
      </c>
      <c r="D51" s="71" t="s">
        <v>88</v>
      </c>
      <c r="E51" s="59" t="s">
        <v>89</v>
      </c>
      <c r="F51" s="60">
        <f>G51</f>
        <v>450000</v>
      </c>
      <c r="G51" s="62">
        <f>300000+50000+50000+50000</f>
        <v>450000</v>
      </c>
      <c r="H51" s="60">
        <v>0</v>
      </c>
      <c r="I51" s="60">
        <v>0</v>
      </c>
      <c r="J51" s="78">
        <v>0</v>
      </c>
      <c r="K51" s="60">
        <v>0</v>
      </c>
      <c r="L51" s="60">
        <v>0</v>
      </c>
      <c r="M51" s="60">
        <v>0</v>
      </c>
      <c r="N51" s="60">
        <v>0</v>
      </c>
      <c r="O51" s="60">
        <v>0</v>
      </c>
      <c r="P51" s="60">
        <v>0</v>
      </c>
      <c r="Q51" s="79">
        <f>F51+K51</f>
        <v>450000</v>
      </c>
      <c r="R51" s="77"/>
    </row>
    <row r="52" spans="1:19" s="83" customFormat="1" ht="30" customHeight="1" x14ac:dyDescent="0.2">
      <c r="A52" s="81"/>
      <c r="B52" s="82"/>
      <c r="C52" s="24">
        <v>3000</v>
      </c>
      <c r="D52" s="24"/>
      <c r="E52" s="25" t="s">
        <v>90</v>
      </c>
      <c r="F52" s="26">
        <f t="shared" ref="F52:Q52" si="14">F54+F55+F53+F62+F67+F73+F63+F56+F58+F61+F65</f>
        <v>5036050</v>
      </c>
      <c r="G52" s="26">
        <f t="shared" si="14"/>
        <v>5036050</v>
      </c>
      <c r="H52" s="26">
        <f t="shared" si="14"/>
        <v>2460639</v>
      </c>
      <c r="I52" s="26">
        <f t="shared" si="14"/>
        <v>130000</v>
      </c>
      <c r="J52" s="26">
        <f t="shared" si="14"/>
        <v>0</v>
      </c>
      <c r="K52" s="26">
        <f t="shared" si="14"/>
        <v>2000</v>
      </c>
      <c r="L52" s="26">
        <f t="shared" si="14"/>
        <v>0</v>
      </c>
      <c r="M52" s="26">
        <f t="shared" si="14"/>
        <v>2000</v>
      </c>
      <c r="N52" s="26">
        <f t="shared" si="14"/>
        <v>0</v>
      </c>
      <c r="O52" s="26">
        <f t="shared" si="14"/>
        <v>0</v>
      </c>
      <c r="P52" s="26">
        <f t="shared" si="14"/>
        <v>0</v>
      </c>
      <c r="Q52" s="26">
        <f t="shared" si="14"/>
        <v>5038050</v>
      </c>
      <c r="R52" s="26" t="e">
        <f>#REF!+R62+#REF!+R63+R56+R58</f>
        <v>#REF!</v>
      </c>
      <c r="S52" s="26" t="e">
        <f>#REF!+S62+#REF!+S63+S56+S58</f>
        <v>#REF!</v>
      </c>
    </row>
    <row r="53" spans="1:19" s="17" customFormat="1" ht="23.25" customHeight="1" x14ac:dyDescent="0.2">
      <c r="A53" s="15"/>
      <c r="B53" s="43" t="s">
        <v>91</v>
      </c>
      <c r="C53" s="43" t="s">
        <v>92</v>
      </c>
      <c r="D53" s="43" t="s">
        <v>93</v>
      </c>
      <c r="E53" s="44" t="s">
        <v>94</v>
      </c>
      <c r="F53" s="45">
        <f t="shared" ref="F53:F62" si="15">G53</f>
        <v>17972</v>
      </c>
      <c r="G53" s="46">
        <v>17972</v>
      </c>
      <c r="H53" s="45">
        <v>0</v>
      </c>
      <c r="I53" s="45">
        <v>0</v>
      </c>
      <c r="J53" s="47">
        <v>0</v>
      </c>
      <c r="K53" s="45">
        <v>0</v>
      </c>
      <c r="L53" s="45">
        <v>0</v>
      </c>
      <c r="M53" s="45">
        <v>0</v>
      </c>
      <c r="N53" s="45">
        <v>0</v>
      </c>
      <c r="O53" s="45">
        <v>0</v>
      </c>
      <c r="P53" s="45">
        <v>0</v>
      </c>
      <c r="Q53" s="48">
        <f t="shared" ref="Q53:Q64" si="16">F53+K53</f>
        <v>17972</v>
      </c>
      <c r="R53" s="15"/>
    </row>
    <row r="54" spans="1:19" s="17" customFormat="1" ht="27.75" customHeight="1" x14ac:dyDescent="0.2">
      <c r="A54" s="15"/>
      <c r="B54" s="43" t="s">
        <v>95</v>
      </c>
      <c r="C54" s="43" t="s">
        <v>96</v>
      </c>
      <c r="D54" s="43" t="s">
        <v>93</v>
      </c>
      <c r="E54" s="44" t="s">
        <v>97</v>
      </c>
      <c r="F54" s="45">
        <f t="shared" si="15"/>
        <v>331880</v>
      </c>
      <c r="G54" s="46">
        <v>331880</v>
      </c>
      <c r="H54" s="45">
        <v>0</v>
      </c>
      <c r="I54" s="45">
        <v>0</v>
      </c>
      <c r="J54" s="47">
        <v>0</v>
      </c>
      <c r="K54" s="45">
        <v>0</v>
      </c>
      <c r="L54" s="45">
        <v>0</v>
      </c>
      <c r="M54" s="45">
        <v>0</v>
      </c>
      <c r="N54" s="45">
        <v>0</v>
      </c>
      <c r="O54" s="45">
        <v>0</v>
      </c>
      <c r="P54" s="45">
        <v>0</v>
      </c>
      <c r="Q54" s="48">
        <f t="shared" si="16"/>
        <v>331880</v>
      </c>
      <c r="R54" s="15"/>
    </row>
    <row r="55" spans="1:19" s="17" customFormat="1" ht="31.5" customHeight="1" x14ac:dyDescent="0.2">
      <c r="A55" s="15"/>
      <c r="B55" s="43" t="s">
        <v>98</v>
      </c>
      <c r="C55" s="43" t="s">
        <v>99</v>
      </c>
      <c r="D55" s="43" t="s">
        <v>93</v>
      </c>
      <c r="E55" s="30" t="s">
        <v>100</v>
      </c>
      <c r="F55" s="45">
        <f t="shared" si="15"/>
        <v>73500</v>
      </c>
      <c r="G55" s="46">
        <v>73500</v>
      </c>
      <c r="H55" s="45">
        <v>0</v>
      </c>
      <c r="I55" s="45">
        <v>0</v>
      </c>
      <c r="J55" s="47">
        <v>0</v>
      </c>
      <c r="K55" s="45">
        <v>0</v>
      </c>
      <c r="L55" s="45">
        <v>0</v>
      </c>
      <c r="M55" s="45">
        <v>0</v>
      </c>
      <c r="N55" s="45">
        <v>0</v>
      </c>
      <c r="O55" s="45">
        <v>0</v>
      </c>
      <c r="P55" s="45">
        <v>0</v>
      </c>
      <c r="Q55" s="48">
        <f t="shared" si="16"/>
        <v>73500</v>
      </c>
      <c r="R55" s="15"/>
    </row>
    <row r="56" spans="1:19" s="17" customFormat="1" ht="38.25" customHeight="1" x14ac:dyDescent="0.2">
      <c r="A56" s="15"/>
      <c r="B56" s="43" t="s">
        <v>101</v>
      </c>
      <c r="C56" s="43" t="s">
        <v>102</v>
      </c>
      <c r="D56" s="43" t="s">
        <v>93</v>
      </c>
      <c r="E56" s="30" t="s">
        <v>103</v>
      </c>
      <c r="F56" s="45">
        <f t="shared" si="15"/>
        <v>88088</v>
      </c>
      <c r="G56" s="45">
        <f>G57</f>
        <v>88088</v>
      </c>
      <c r="H56" s="45">
        <v>0</v>
      </c>
      <c r="I56" s="45">
        <v>0</v>
      </c>
      <c r="J56" s="47">
        <v>0</v>
      </c>
      <c r="K56" s="45">
        <v>0</v>
      </c>
      <c r="L56" s="45">
        <v>0</v>
      </c>
      <c r="M56" s="45">
        <v>0</v>
      </c>
      <c r="N56" s="45">
        <v>0</v>
      </c>
      <c r="O56" s="45">
        <v>0</v>
      </c>
      <c r="P56" s="45">
        <v>0</v>
      </c>
      <c r="Q56" s="48">
        <f t="shared" si="16"/>
        <v>88088</v>
      </c>
      <c r="R56" s="15"/>
    </row>
    <row r="57" spans="1:19" s="56" customFormat="1" ht="17.25" customHeight="1" x14ac:dyDescent="0.2">
      <c r="A57" s="49"/>
      <c r="B57" s="64"/>
      <c r="C57" s="64"/>
      <c r="D57" s="64"/>
      <c r="E57" s="84" t="str">
        <f>E26</f>
        <v>в. т.ч.  за рахунок субвенції з інших місцевих бюджетів</v>
      </c>
      <c r="F57" s="52">
        <f t="shared" si="15"/>
        <v>88088</v>
      </c>
      <c r="G57" s="53">
        <v>88088</v>
      </c>
      <c r="H57" s="52">
        <v>0</v>
      </c>
      <c r="I57" s="52">
        <v>0</v>
      </c>
      <c r="J57" s="54">
        <v>0</v>
      </c>
      <c r="K57" s="52">
        <v>0</v>
      </c>
      <c r="L57" s="52">
        <v>0</v>
      </c>
      <c r="M57" s="52">
        <v>0</v>
      </c>
      <c r="N57" s="52">
        <v>0</v>
      </c>
      <c r="O57" s="52">
        <v>0</v>
      </c>
      <c r="P57" s="52">
        <v>0</v>
      </c>
      <c r="Q57" s="55">
        <f t="shared" si="16"/>
        <v>88088</v>
      </c>
      <c r="R57" s="49"/>
    </row>
    <row r="58" spans="1:19" s="17" customFormat="1" ht="33" customHeight="1" x14ac:dyDescent="0.2">
      <c r="A58" s="15"/>
      <c r="B58" s="43" t="s">
        <v>104</v>
      </c>
      <c r="C58" s="43" t="s">
        <v>105</v>
      </c>
      <c r="D58" s="43" t="s">
        <v>93</v>
      </c>
      <c r="E58" s="30" t="s">
        <v>106</v>
      </c>
      <c r="F58" s="45">
        <f t="shared" si="15"/>
        <v>255030</v>
      </c>
      <c r="G58" s="45">
        <f>G60+G59</f>
        <v>255030</v>
      </c>
      <c r="H58" s="45">
        <v>0</v>
      </c>
      <c r="I58" s="45">
        <v>0</v>
      </c>
      <c r="J58" s="47">
        <v>0</v>
      </c>
      <c r="K58" s="45">
        <v>0</v>
      </c>
      <c r="L58" s="45">
        <v>0</v>
      </c>
      <c r="M58" s="45">
        <v>0</v>
      </c>
      <c r="N58" s="45">
        <v>0</v>
      </c>
      <c r="O58" s="45">
        <v>0</v>
      </c>
      <c r="P58" s="45">
        <v>0</v>
      </c>
      <c r="Q58" s="48">
        <f t="shared" si="16"/>
        <v>255030</v>
      </c>
      <c r="R58" s="15"/>
    </row>
    <row r="59" spans="1:19" s="56" customFormat="1" ht="21" customHeight="1" x14ac:dyDescent="0.2">
      <c r="A59" s="49"/>
      <c r="B59" s="64"/>
      <c r="C59" s="64"/>
      <c r="D59" s="64"/>
      <c r="E59" s="51" t="s">
        <v>46</v>
      </c>
      <c r="F59" s="52">
        <f t="shared" si="15"/>
        <v>240000</v>
      </c>
      <c r="G59" s="53">
        <f>160000-118312+158312+40000</f>
        <v>240000</v>
      </c>
      <c r="H59" s="52">
        <v>0</v>
      </c>
      <c r="I59" s="52">
        <v>0</v>
      </c>
      <c r="J59" s="54">
        <v>0</v>
      </c>
      <c r="K59" s="52">
        <v>0</v>
      </c>
      <c r="L59" s="52">
        <v>0</v>
      </c>
      <c r="M59" s="52">
        <v>0</v>
      </c>
      <c r="N59" s="52">
        <v>0</v>
      </c>
      <c r="O59" s="52">
        <v>0</v>
      </c>
      <c r="P59" s="52">
        <v>0</v>
      </c>
      <c r="Q59" s="55">
        <f t="shared" si="16"/>
        <v>240000</v>
      </c>
      <c r="R59" s="49"/>
    </row>
    <row r="60" spans="1:19" s="56" customFormat="1" ht="21" customHeight="1" x14ac:dyDescent="0.2">
      <c r="A60" s="49"/>
      <c r="B60" s="64"/>
      <c r="C60" s="64"/>
      <c r="D60" s="64"/>
      <c r="E60" s="84" t="str">
        <f>E57</f>
        <v>в. т.ч.  за рахунок субвенції з інших місцевих бюджетів</v>
      </c>
      <c r="F60" s="52">
        <f t="shared" si="15"/>
        <v>15030</v>
      </c>
      <c r="G60" s="53">
        <f>9018+3006+3006</f>
        <v>15030</v>
      </c>
      <c r="H60" s="52">
        <v>0</v>
      </c>
      <c r="I60" s="52">
        <v>0</v>
      </c>
      <c r="J60" s="54">
        <v>0</v>
      </c>
      <c r="K60" s="52">
        <v>0</v>
      </c>
      <c r="L60" s="52">
        <v>0</v>
      </c>
      <c r="M60" s="52">
        <v>0</v>
      </c>
      <c r="N60" s="52">
        <v>0</v>
      </c>
      <c r="O60" s="52">
        <v>0</v>
      </c>
      <c r="P60" s="52">
        <v>0</v>
      </c>
      <c r="Q60" s="55">
        <f t="shared" si="16"/>
        <v>15030</v>
      </c>
      <c r="R60" s="49"/>
    </row>
    <row r="61" spans="1:19" s="61" customFormat="1" ht="54" customHeight="1" x14ac:dyDescent="0.2">
      <c r="A61" s="57"/>
      <c r="B61" s="71" t="s">
        <v>107</v>
      </c>
      <c r="C61" s="71" t="s">
        <v>108</v>
      </c>
      <c r="D61" s="71" t="s">
        <v>109</v>
      </c>
      <c r="E61" s="85" t="s">
        <v>110</v>
      </c>
      <c r="F61" s="45">
        <f t="shared" si="15"/>
        <v>20000</v>
      </c>
      <c r="G61" s="46">
        <f>150000-40000-90000</f>
        <v>20000</v>
      </c>
      <c r="H61" s="45">
        <v>0</v>
      </c>
      <c r="I61" s="45">
        <v>0</v>
      </c>
      <c r="J61" s="47">
        <v>0</v>
      </c>
      <c r="K61" s="45">
        <v>0</v>
      </c>
      <c r="L61" s="45">
        <v>0</v>
      </c>
      <c r="M61" s="45">
        <v>0</v>
      </c>
      <c r="N61" s="45">
        <v>0</v>
      </c>
      <c r="O61" s="45">
        <v>0</v>
      </c>
      <c r="P61" s="45">
        <v>0</v>
      </c>
      <c r="Q61" s="48">
        <f t="shared" si="16"/>
        <v>20000</v>
      </c>
      <c r="R61" s="57"/>
    </row>
    <row r="62" spans="1:19" s="17" customFormat="1" ht="58.5" customHeight="1" x14ac:dyDescent="0.2">
      <c r="A62" s="15"/>
      <c r="B62" s="16" t="s">
        <v>111</v>
      </c>
      <c r="C62" s="16" t="s">
        <v>112</v>
      </c>
      <c r="D62" s="16" t="s">
        <v>39</v>
      </c>
      <c r="E62" s="30" t="s">
        <v>113</v>
      </c>
      <c r="F62" s="31">
        <f t="shared" si="15"/>
        <v>270000</v>
      </c>
      <c r="G62" s="32">
        <f>350000-350000+350000-50000-30000</f>
        <v>270000</v>
      </c>
      <c r="H62" s="86">
        <v>0</v>
      </c>
      <c r="I62" s="87">
        <v>0</v>
      </c>
      <c r="J62" s="31">
        <v>0</v>
      </c>
      <c r="K62" s="31">
        <v>0</v>
      </c>
      <c r="L62" s="31">
        <v>0</v>
      </c>
      <c r="M62" s="31">
        <v>0</v>
      </c>
      <c r="N62" s="31">
        <v>0</v>
      </c>
      <c r="O62" s="31">
        <v>0</v>
      </c>
      <c r="P62" s="31">
        <v>0</v>
      </c>
      <c r="Q62" s="45">
        <f t="shared" si="16"/>
        <v>270000</v>
      </c>
      <c r="R62" s="15"/>
    </row>
    <row r="63" spans="1:19" s="17" customFormat="1" ht="45" customHeight="1" x14ac:dyDescent="0.2">
      <c r="A63" s="15"/>
      <c r="B63" s="43" t="s">
        <v>114</v>
      </c>
      <c r="C63" s="16">
        <v>3171</v>
      </c>
      <c r="D63" s="16">
        <v>1010</v>
      </c>
      <c r="E63" s="30" t="s">
        <v>115</v>
      </c>
      <c r="F63" s="31">
        <f>F64</f>
        <v>5880</v>
      </c>
      <c r="G63" s="31">
        <f>G64</f>
        <v>5880</v>
      </c>
      <c r="H63" s="86">
        <v>0</v>
      </c>
      <c r="I63" s="87">
        <v>0</v>
      </c>
      <c r="J63" s="31">
        <v>0</v>
      </c>
      <c r="K63" s="31">
        <v>0</v>
      </c>
      <c r="L63" s="31">
        <v>0</v>
      </c>
      <c r="M63" s="31">
        <v>0</v>
      </c>
      <c r="N63" s="31">
        <v>0</v>
      </c>
      <c r="O63" s="31">
        <v>0</v>
      </c>
      <c r="P63" s="31">
        <v>0</v>
      </c>
      <c r="Q63" s="45">
        <f t="shared" si="16"/>
        <v>5880</v>
      </c>
      <c r="R63" s="15"/>
    </row>
    <row r="64" spans="1:19" s="56" customFormat="1" ht="17.25" customHeight="1" x14ac:dyDescent="0.2">
      <c r="A64" s="49"/>
      <c r="B64" s="50"/>
      <c r="C64" s="50"/>
      <c r="D64" s="50"/>
      <c r="E64" s="84" t="str">
        <f>E57</f>
        <v>в. т.ч.  за рахунок субвенції з інших місцевих бюджетів</v>
      </c>
      <c r="F64" s="88">
        <f>G64</f>
        <v>5880</v>
      </c>
      <c r="G64" s="89">
        <f>5380+500</f>
        <v>5880</v>
      </c>
      <c r="H64" s="90">
        <v>0</v>
      </c>
      <c r="I64" s="91">
        <v>0</v>
      </c>
      <c r="J64" s="88">
        <v>0</v>
      </c>
      <c r="K64" s="88">
        <v>0</v>
      </c>
      <c r="L64" s="88">
        <v>0</v>
      </c>
      <c r="M64" s="88">
        <v>0</v>
      </c>
      <c r="N64" s="88">
        <v>0</v>
      </c>
      <c r="O64" s="88">
        <v>0</v>
      </c>
      <c r="P64" s="88">
        <v>0</v>
      </c>
      <c r="Q64" s="92">
        <f t="shared" si="16"/>
        <v>5880</v>
      </c>
      <c r="R64" s="49"/>
    </row>
    <row r="65" spans="1:16384" s="56" customFormat="1" ht="51" customHeight="1" x14ac:dyDescent="0.2">
      <c r="A65" s="49"/>
      <c r="B65" s="93" t="s">
        <v>116</v>
      </c>
      <c r="C65" s="93" t="s">
        <v>117</v>
      </c>
      <c r="D65" s="93" t="s">
        <v>118</v>
      </c>
      <c r="E65" s="94" t="s">
        <v>119</v>
      </c>
      <c r="F65" s="88">
        <f t="shared" ref="F65:Q65" si="17">F66</f>
        <v>92144</v>
      </c>
      <c r="G65" s="88">
        <f t="shared" si="17"/>
        <v>92144</v>
      </c>
      <c r="H65" s="88">
        <f t="shared" si="17"/>
        <v>75527</v>
      </c>
      <c r="I65" s="88">
        <f t="shared" si="17"/>
        <v>0</v>
      </c>
      <c r="J65" s="88">
        <f t="shared" si="17"/>
        <v>0</v>
      </c>
      <c r="K65" s="88">
        <f t="shared" si="17"/>
        <v>0</v>
      </c>
      <c r="L65" s="88">
        <f t="shared" si="17"/>
        <v>0</v>
      </c>
      <c r="M65" s="88">
        <f t="shared" si="17"/>
        <v>0</v>
      </c>
      <c r="N65" s="88">
        <f t="shared" si="17"/>
        <v>0</v>
      </c>
      <c r="O65" s="88">
        <f t="shared" si="17"/>
        <v>0</v>
      </c>
      <c r="P65" s="88">
        <f t="shared" si="17"/>
        <v>0</v>
      </c>
      <c r="Q65" s="88">
        <f t="shared" si="17"/>
        <v>92144</v>
      </c>
      <c r="R65" s="49"/>
    </row>
    <row r="66" spans="1:16384" s="56" customFormat="1" ht="70.5" customHeight="1" x14ac:dyDescent="0.2">
      <c r="A66" s="49"/>
      <c r="B66" s="50"/>
      <c r="C66" s="50"/>
      <c r="D66" s="50"/>
      <c r="E66" s="95" t="s">
        <v>120</v>
      </c>
      <c r="F66" s="88">
        <f>G66</f>
        <v>92144</v>
      </c>
      <c r="G66" s="89">
        <v>92144</v>
      </c>
      <c r="H66" s="32">
        <v>75527</v>
      </c>
      <c r="I66" s="91">
        <v>0</v>
      </c>
      <c r="J66" s="88">
        <v>0</v>
      </c>
      <c r="K66" s="88">
        <v>0</v>
      </c>
      <c r="L66" s="88">
        <v>0</v>
      </c>
      <c r="M66" s="88">
        <v>0</v>
      </c>
      <c r="N66" s="88">
        <v>0</v>
      </c>
      <c r="O66" s="88">
        <v>0</v>
      </c>
      <c r="P66" s="88">
        <v>0</v>
      </c>
      <c r="Q66" s="92">
        <f>F66+K66</f>
        <v>92144</v>
      </c>
      <c r="R66" s="49"/>
    </row>
    <row r="67" spans="1:16384" s="17" customFormat="1" ht="27.75" customHeight="1" x14ac:dyDescent="0.2">
      <c r="A67" s="15"/>
      <c r="B67" s="43" t="s">
        <v>121</v>
      </c>
      <c r="C67" s="16">
        <v>3241</v>
      </c>
      <c r="D67" s="96">
        <v>1090</v>
      </c>
      <c r="E67" s="44" t="s">
        <v>122</v>
      </c>
      <c r="F67" s="45">
        <f>G67</f>
        <v>3188499</v>
      </c>
      <c r="G67" s="97">
        <f>2516499+30000+13000+15000+134000+40000+50000+80000+260000+G68</f>
        <v>3188499</v>
      </c>
      <c r="H67" s="46">
        <f>1925825+70000+36000+80000+220000+53287</f>
        <v>2385112</v>
      </c>
      <c r="I67" s="46">
        <f>50000+30000+15000+50000-15000</f>
        <v>130000</v>
      </c>
      <c r="J67" s="47">
        <v>0</v>
      </c>
      <c r="K67" s="45">
        <f>M67</f>
        <v>2000</v>
      </c>
      <c r="L67" s="45">
        <v>0</v>
      </c>
      <c r="M67" s="46">
        <v>2000</v>
      </c>
      <c r="N67" s="45">
        <v>0</v>
      </c>
      <c r="O67" s="45">
        <v>0</v>
      </c>
      <c r="P67" s="45">
        <f>L67</f>
        <v>0</v>
      </c>
      <c r="Q67" s="48">
        <f>F67+K67</f>
        <v>3190499</v>
      </c>
      <c r="R67" s="15"/>
    </row>
    <row r="68" spans="1:16384" ht="21" customHeight="1" x14ac:dyDescent="0.25">
      <c r="A68" s="15"/>
      <c r="B68" s="43"/>
      <c r="C68" s="98"/>
      <c r="D68" s="98"/>
      <c r="E68" s="95" t="str">
        <f>E74</f>
        <v>в. т.ч.  за рахунок субвенції з інших місцевих бюджетів</v>
      </c>
      <c r="F68" s="45">
        <f>G68</f>
        <v>50000</v>
      </c>
      <c r="G68" s="46">
        <v>50000</v>
      </c>
      <c r="H68" s="45">
        <v>0</v>
      </c>
      <c r="I68" s="45">
        <v>0</v>
      </c>
      <c r="J68" s="47">
        <v>0</v>
      </c>
      <c r="K68" s="45">
        <v>0</v>
      </c>
      <c r="L68" s="45">
        <v>0</v>
      </c>
      <c r="M68" s="45">
        <v>0</v>
      </c>
      <c r="N68" s="45">
        <v>0</v>
      </c>
      <c r="O68" s="45">
        <v>0</v>
      </c>
      <c r="P68" s="45">
        <v>0</v>
      </c>
      <c r="Q68" s="48">
        <f>F68+K68</f>
        <v>50000</v>
      </c>
      <c r="R68" s="15"/>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c r="IX68" s="17"/>
      <c r="IY68" s="17"/>
      <c r="IZ68" s="17"/>
      <c r="JA68" s="17"/>
      <c r="JB68" s="17"/>
      <c r="JC68" s="17"/>
      <c r="JD68" s="17"/>
      <c r="JE68" s="17"/>
      <c r="JF68" s="17"/>
      <c r="JG68" s="17"/>
      <c r="JH68" s="17"/>
      <c r="JI68" s="17"/>
      <c r="JJ68" s="17"/>
      <c r="JK68" s="17"/>
      <c r="JL68" s="17"/>
      <c r="JM68" s="17"/>
      <c r="JN68" s="17"/>
      <c r="JO68" s="17"/>
      <c r="JP68" s="17"/>
      <c r="JQ68" s="17"/>
      <c r="JR68" s="17"/>
      <c r="JS68" s="17"/>
      <c r="JT68" s="17"/>
      <c r="JU68" s="17"/>
      <c r="JV68" s="17"/>
      <c r="JW68" s="17"/>
      <c r="JX68" s="17"/>
      <c r="JY68" s="17"/>
      <c r="JZ68" s="17"/>
      <c r="KA68" s="17"/>
      <c r="KB68" s="17"/>
      <c r="KC68" s="17"/>
      <c r="KD68" s="17"/>
      <c r="KE68" s="17"/>
      <c r="KF68" s="17"/>
      <c r="KG68" s="17"/>
      <c r="KH68" s="17"/>
      <c r="KI68" s="17"/>
      <c r="KJ68" s="17"/>
      <c r="KK68" s="17"/>
      <c r="KL68" s="17"/>
      <c r="KM68" s="17"/>
      <c r="KN68" s="17"/>
      <c r="KO68" s="17"/>
      <c r="KP68" s="17"/>
      <c r="KQ68" s="17"/>
      <c r="KR68" s="17"/>
      <c r="KS68" s="17"/>
      <c r="KT68" s="17"/>
      <c r="KU68" s="17"/>
      <c r="KV68" s="17"/>
      <c r="KW68" s="17"/>
      <c r="KX68" s="17"/>
      <c r="KY68" s="17"/>
      <c r="KZ68" s="17"/>
      <c r="LA68" s="17"/>
      <c r="LB68" s="17"/>
      <c r="LC68" s="17"/>
      <c r="LD68" s="17"/>
      <c r="LE68" s="17"/>
      <c r="LF68" s="17"/>
      <c r="LG68" s="17"/>
      <c r="LH68" s="17"/>
      <c r="LI68" s="17"/>
      <c r="LJ68" s="17"/>
      <c r="LK68" s="17"/>
      <c r="LL68" s="17"/>
      <c r="LM68" s="17"/>
      <c r="LN68" s="17"/>
      <c r="LO68" s="17"/>
      <c r="LP68" s="17"/>
      <c r="LQ68" s="17"/>
      <c r="LR68" s="17"/>
      <c r="LS68" s="17"/>
      <c r="LT68" s="17"/>
      <c r="LU68" s="17"/>
      <c r="LV68" s="17"/>
      <c r="LW68" s="17"/>
      <c r="LX68" s="17"/>
      <c r="LY68" s="17"/>
      <c r="LZ68" s="17"/>
      <c r="MA68" s="17"/>
      <c r="MB68" s="17"/>
      <c r="MC68" s="17"/>
      <c r="MD68" s="17"/>
      <c r="ME68" s="17"/>
      <c r="MF68" s="17"/>
      <c r="MG68" s="17"/>
      <c r="MH68" s="17"/>
      <c r="MI68" s="17"/>
      <c r="MJ68" s="17"/>
      <c r="MK68" s="17"/>
      <c r="ML68" s="17"/>
      <c r="MM68" s="17"/>
      <c r="MN68" s="17"/>
      <c r="MO68" s="17"/>
      <c r="MP68" s="17"/>
      <c r="MQ68" s="17"/>
      <c r="MR68" s="17"/>
      <c r="MS68" s="17"/>
      <c r="MT68" s="17"/>
      <c r="MU68" s="17"/>
      <c r="MV68" s="17"/>
      <c r="MW68" s="17"/>
      <c r="MX68" s="17"/>
      <c r="MY68" s="17"/>
      <c r="MZ68" s="17"/>
      <c r="NA68" s="17"/>
      <c r="NB68" s="17"/>
      <c r="NC68" s="17"/>
      <c r="ND68" s="17"/>
      <c r="NE68" s="17"/>
      <c r="NF68" s="17"/>
      <c r="NG68" s="17"/>
      <c r="NH68" s="17"/>
      <c r="NI68" s="17"/>
      <c r="NJ68" s="17"/>
      <c r="NK68" s="17"/>
      <c r="NL68" s="17"/>
      <c r="NM68" s="17"/>
      <c r="NN68" s="17"/>
      <c r="NO68" s="17"/>
      <c r="NP68" s="17"/>
      <c r="NQ68" s="17"/>
      <c r="NR68" s="17"/>
      <c r="NS68" s="17"/>
      <c r="NT68" s="17"/>
      <c r="NU68" s="17"/>
      <c r="NV68" s="17"/>
      <c r="NW68" s="17"/>
      <c r="NX68" s="17"/>
      <c r="NY68" s="17"/>
      <c r="NZ68" s="17"/>
      <c r="OA68" s="17"/>
      <c r="OB68" s="17"/>
      <c r="OC68" s="17"/>
      <c r="OD68" s="17"/>
      <c r="OE68" s="17"/>
      <c r="OF68" s="17"/>
      <c r="OG68" s="17"/>
      <c r="OH68" s="17"/>
      <c r="OI68" s="17"/>
      <c r="OJ68" s="17"/>
      <c r="OK68" s="17"/>
      <c r="OL68" s="17"/>
      <c r="OM68" s="17"/>
      <c r="ON68" s="17"/>
      <c r="OO68" s="17"/>
      <c r="OP68" s="17"/>
      <c r="OQ68" s="17"/>
      <c r="OR68" s="17"/>
      <c r="OS68" s="17"/>
      <c r="OT68" s="17"/>
      <c r="OU68" s="17"/>
      <c r="OV68" s="17"/>
      <c r="OW68" s="17"/>
      <c r="OX68" s="17"/>
      <c r="OY68" s="17"/>
      <c r="OZ68" s="17"/>
      <c r="PA68" s="17"/>
      <c r="PB68" s="17"/>
      <c r="PC68" s="17"/>
      <c r="PD68" s="17"/>
      <c r="PE68" s="17"/>
      <c r="PF68" s="17"/>
      <c r="PG68" s="17"/>
      <c r="PH68" s="17"/>
      <c r="PI68" s="17"/>
      <c r="PJ68" s="17"/>
      <c r="PK68" s="17"/>
      <c r="PL68" s="17"/>
      <c r="PM68" s="17"/>
      <c r="PN68" s="17"/>
      <c r="PO68" s="17"/>
      <c r="PP68" s="17"/>
      <c r="PQ68" s="17"/>
      <c r="PR68" s="17"/>
      <c r="PS68" s="17"/>
      <c r="PT68" s="17"/>
      <c r="PU68" s="17"/>
      <c r="PV68" s="17"/>
      <c r="PW68" s="17"/>
      <c r="PX68" s="17"/>
      <c r="PY68" s="17"/>
      <c r="PZ68" s="17"/>
      <c r="QA68" s="17"/>
      <c r="QB68" s="17"/>
      <c r="QC68" s="17"/>
      <c r="QD68" s="17"/>
      <c r="QE68" s="17"/>
      <c r="QF68" s="17"/>
      <c r="QG68" s="17"/>
      <c r="QH68" s="17"/>
      <c r="QI68" s="17"/>
      <c r="QJ68" s="17"/>
      <c r="QK68" s="17"/>
      <c r="QL68" s="17"/>
      <c r="QM68" s="17"/>
      <c r="QN68" s="17"/>
      <c r="QO68" s="17"/>
      <c r="QP68" s="17"/>
      <c r="QQ68" s="17"/>
      <c r="QR68" s="17"/>
      <c r="QS68" s="17"/>
      <c r="QT68" s="17"/>
      <c r="QU68" s="17"/>
      <c r="QV68" s="17"/>
      <c r="QW68" s="17"/>
      <c r="QX68" s="17"/>
      <c r="QY68" s="17"/>
      <c r="QZ68" s="17"/>
      <c r="RA68" s="17"/>
      <c r="RB68" s="17"/>
      <c r="RC68" s="17"/>
      <c r="RD68" s="17"/>
      <c r="RE68" s="17"/>
      <c r="RF68" s="17"/>
      <c r="RG68" s="17"/>
      <c r="RH68" s="17"/>
      <c r="RI68" s="17"/>
      <c r="RJ68" s="17"/>
      <c r="RK68" s="17"/>
      <c r="RL68" s="17"/>
      <c r="RM68" s="17"/>
      <c r="RN68" s="17"/>
      <c r="RO68" s="17"/>
      <c r="RP68" s="17"/>
      <c r="RQ68" s="17"/>
      <c r="RR68" s="17"/>
      <c r="RS68" s="17"/>
      <c r="RT68" s="17"/>
      <c r="RU68" s="17"/>
      <c r="RV68" s="17"/>
      <c r="RW68" s="17"/>
      <c r="RX68" s="17"/>
      <c r="RY68" s="17"/>
      <c r="RZ68" s="17"/>
      <c r="SA68" s="17"/>
      <c r="SB68" s="17"/>
      <c r="SC68" s="17"/>
      <c r="SD68" s="17"/>
      <c r="SE68" s="17"/>
      <c r="SF68" s="17"/>
      <c r="SG68" s="17"/>
      <c r="SH68" s="17"/>
      <c r="SI68" s="17"/>
      <c r="SJ68" s="17"/>
      <c r="SK68" s="17"/>
      <c r="SL68" s="17"/>
      <c r="SM68" s="17"/>
      <c r="SN68" s="17"/>
      <c r="SO68" s="17"/>
      <c r="SP68" s="17"/>
      <c r="SQ68" s="17"/>
      <c r="SR68" s="17"/>
      <c r="SS68" s="17"/>
      <c r="ST68" s="17"/>
      <c r="SU68" s="17"/>
      <c r="SV68" s="17"/>
      <c r="SW68" s="17"/>
      <c r="SX68" s="17"/>
      <c r="SY68" s="17"/>
      <c r="SZ68" s="17"/>
      <c r="TA68" s="17"/>
      <c r="TB68" s="17"/>
      <c r="TC68" s="17"/>
      <c r="TD68" s="17"/>
      <c r="TE68" s="17"/>
      <c r="TF68" s="17"/>
      <c r="TG68" s="17"/>
      <c r="TH68" s="17"/>
      <c r="TI68" s="17"/>
      <c r="TJ68" s="17"/>
      <c r="TK68" s="17"/>
      <c r="TL68" s="17"/>
      <c r="TM68" s="17"/>
      <c r="TN68" s="17"/>
      <c r="TO68" s="17"/>
      <c r="TP68" s="17"/>
      <c r="TQ68" s="17"/>
      <c r="TR68" s="17"/>
      <c r="TS68" s="17"/>
      <c r="TT68" s="17"/>
      <c r="TU68" s="17"/>
      <c r="TV68" s="17"/>
      <c r="TW68" s="17"/>
      <c r="TX68" s="17"/>
      <c r="TY68" s="17"/>
      <c r="TZ68" s="17"/>
      <c r="UA68" s="17"/>
      <c r="UB68" s="17"/>
      <c r="UC68" s="17"/>
      <c r="UD68" s="17"/>
      <c r="UE68" s="17"/>
      <c r="UF68" s="17"/>
      <c r="UG68" s="17"/>
      <c r="UH68" s="17"/>
      <c r="UI68" s="17"/>
      <c r="UJ68" s="17"/>
      <c r="UK68" s="17"/>
      <c r="UL68" s="17"/>
      <c r="UM68" s="17"/>
      <c r="UN68" s="17"/>
      <c r="UO68" s="17"/>
      <c r="UP68" s="17"/>
      <c r="UQ68" s="17"/>
      <c r="UR68" s="17"/>
      <c r="US68" s="17"/>
      <c r="UT68" s="17"/>
      <c r="UU68" s="17"/>
      <c r="UV68" s="17"/>
      <c r="UW68" s="17"/>
      <c r="UX68" s="17"/>
      <c r="UY68" s="17"/>
      <c r="UZ68" s="17"/>
      <c r="VA68" s="17"/>
      <c r="VB68" s="17"/>
      <c r="VC68" s="17"/>
      <c r="VD68" s="17"/>
      <c r="VE68" s="17"/>
      <c r="VF68" s="17"/>
      <c r="VG68" s="17"/>
      <c r="VH68" s="17"/>
      <c r="VI68" s="17"/>
      <c r="VJ68" s="17"/>
      <c r="VK68" s="17"/>
      <c r="VL68" s="17"/>
      <c r="VM68" s="17"/>
      <c r="VN68" s="17"/>
      <c r="VO68" s="17"/>
      <c r="VP68" s="17"/>
      <c r="VQ68" s="17"/>
      <c r="VR68" s="17"/>
      <c r="VS68" s="17"/>
      <c r="VT68" s="17"/>
      <c r="VU68" s="17"/>
      <c r="VV68" s="17"/>
      <c r="VW68" s="17"/>
      <c r="VX68" s="17"/>
      <c r="VY68" s="17"/>
      <c r="VZ68" s="17"/>
      <c r="WA68" s="17"/>
      <c r="WB68" s="17"/>
      <c r="WC68" s="17"/>
      <c r="WD68" s="17"/>
      <c r="WE68" s="17"/>
      <c r="WF68" s="17"/>
      <c r="WG68" s="17"/>
      <c r="WH68" s="17"/>
      <c r="WI68" s="17"/>
      <c r="WJ68" s="17"/>
      <c r="WK68" s="17"/>
      <c r="WL68" s="17"/>
      <c r="WM68" s="17"/>
      <c r="WN68" s="17"/>
      <c r="WO68" s="17"/>
      <c r="WP68" s="17"/>
      <c r="WQ68" s="17"/>
      <c r="WR68" s="17"/>
      <c r="WS68" s="17"/>
      <c r="WT68" s="17"/>
      <c r="WU68" s="17"/>
      <c r="WV68" s="17"/>
      <c r="WW68" s="17"/>
      <c r="WX68" s="17"/>
      <c r="WY68" s="17"/>
      <c r="WZ68" s="17"/>
      <c r="XA68" s="17"/>
      <c r="XB68" s="17"/>
      <c r="XC68" s="17"/>
      <c r="XD68" s="17"/>
      <c r="XE68" s="17"/>
      <c r="XF68" s="17"/>
      <c r="XG68" s="17"/>
      <c r="XH68" s="17"/>
      <c r="XI68" s="17"/>
      <c r="XJ68" s="17"/>
      <c r="XK68" s="17"/>
      <c r="XL68" s="17"/>
      <c r="XM68" s="17"/>
      <c r="XN68" s="17"/>
      <c r="XO68" s="17"/>
      <c r="XP68" s="17"/>
      <c r="XQ68" s="17"/>
      <c r="XR68" s="17"/>
      <c r="XS68" s="17"/>
      <c r="XT68" s="17"/>
      <c r="XU68" s="17"/>
      <c r="XV68" s="17"/>
      <c r="XW68" s="17"/>
      <c r="XX68" s="17"/>
      <c r="XY68" s="17"/>
      <c r="XZ68" s="17"/>
      <c r="YA68" s="17"/>
      <c r="YB68" s="17"/>
      <c r="YC68" s="17"/>
      <c r="YD68" s="17"/>
      <c r="YE68" s="17"/>
      <c r="YF68" s="17"/>
      <c r="YG68" s="17"/>
      <c r="YH68" s="17"/>
      <c r="YI68" s="17"/>
      <c r="YJ68" s="17"/>
      <c r="YK68" s="17"/>
      <c r="YL68" s="17"/>
      <c r="YM68" s="17"/>
      <c r="YN68" s="17"/>
      <c r="YO68" s="17"/>
      <c r="YP68" s="17"/>
      <c r="YQ68" s="17"/>
      <c r="YR68" s="17"/>
      <c r="YS68" s="17"/>
      <c r="YT68" s="17"/>
      <c r="YU68" s="17"/>
      <c r="YV68" s="17"/>
      <c r="YW68" s="17"/>
      <c r="YX68" s="17"/>
      <c r="YY68" s="17"/>
      <c r="YZ68" s="17"/>
      <c r="ZA68" s="17"/>
      <c r="ZB68" s="17"/>
      <c r="ZC68" s="17"/>
      <c r="ZD68" s="17"/>
      <c r="ZE68" s="17"/>
      <c r="ZF68" s="17"/>
      <c r="ZG68" s="17"/>
      <c r="ZH68" s="17"/>
      <c r="ZI68" s="17"/>
      <c r="ZJ68" s="17"/>
      <c r="ZK68" s="17"/>
      <c r="ZL68" s="17"/>
      <c r="ZM68" s="17"/>
      <c r="ZN68" s="17"/>
      <c r="ZO68" s="17"/>
      <c r="ZP68" s="17"/>
      <c r="ZQ68" s="17"/>
      <c r="ZR68" s="17"/>
      <c r="ZS68" s="17"/>
      <c r="ZT68" s="17"/>
      <c r="ZU68" s="17"/>
      <c r="ZV68" s="17"/>
      <c r="ZW68" s="17"/>
      <c r="ZX68" s="17"/>
      <c r="ZY68" s="17"/>
      <c r="ZZ68" s="17"/>
      <c r="AAA68" s="17"/>
      <c r="AAB68" s="17"/>
      <c r="AAC68" s="17"/>
      <c r="AAD68" s="17"/>
      <c r="AAE68" s="17"/>
      <c r="AAF68" s="17"/>
      <c r="AAG68" s="17"/>
      <c r="AAH68" s="17"/>
      <c r="AAI68" s="17"/>
      <c r="AAJ68" s="17"/>
      <c r="AAK68" s="17"/>
      <c r="AAL68" s="17"/>
      <c r="AAM68" s="17"/>
      <c r="AAN68" s="17"/>
      <c r="AAO68" s="17"/>
      <c r="AAP68" s="17"/>
      <c r="AAQ68" s="17"/>
      <c r="AAR68" s="17"/>
      <c r="AAS68" s="17"/>
      <c r="AAT68" s="17"/>
      <c r="AAU68" s="17"/>
      <c r="AAV68" s="17"/>
      <c r="AAW68" s="17"/>
      <c r="AAX68" s="17"/>
      <c r="AAY68" s="17"/>
      <c r="AAZ68" s="17"/>
      <c r="ABA68" s="17"/>
      <c r="ABB68" s="17"/>
      <c r="ABC68" s="17"/>
      <c r="ABD68" s="17"/>
      <c r="ABE68" s="17"/>
      <c r="ABF68" s="17"/>
      <c r="ABG68" s="17"/>
      <c r="ABH68" s="17"/>
      <c r="ABI68" s="17"/>
      <c r="ABJ68" s="17"/>
      <c r="ABK68" s="17"/>
      <c r="ABL68" s="17"/>
      <c r="ABM68" s="17"/>
      <c r="ABN68" s="17"/>
      <c r="ABO68" s="17"/>
      <c r="ABP68" s="17"/>
      <c r="ABQ68" s="17"/>
      <c r="ABR68" s="17"/>
      <c r="ABS68" s="17"/>
      <c r="ABT68" s="17"/>
      <c r="ABU68" s="17"/>
      <c r="ABV68" s="17"/>
      <c r="ABW68" s="17"/>
      <c r="ABX68" s="17"/>
      <c r="ABY68" s="17"/>
      <c r="ABZ68" s="17"/>
      <c r="ACA68" s="17"/>
      <c r="ACB68" s="17"/>
      <c r="ACC68" s="17"/>
      <c r="ACD68" s="17"/>
      <c r="ACE68" s="17"/>
      <c r="ACF68" s="17"/>
      <c r="ACG68" s="17"/>
      <c r="ACH68" s="17"/>
      <c r="ACI68" s="17"/>
      <c r="ACJ68" s="17"/>
      <c r="ACK68" s="17"/>
      <c r="ACL68" s="17"/>
      <c r="ACM68" s="17"/>
      <c r="ACN68" s="17"/>
      <c r="ACO68" s="17"/>
      <c r="ACP68" s="17"/>
      <c r="ACQ68" s="17"/>
      <c r="ACR68" s="17"/>
      <c r="ACS68" s="17"/>
      <c r="ACT68" s="17"/>
      <c r="ACU68" s="17"/>
      <c r="ACV68" s="17"/>
      <c r="ACW68" s="17"/>
      <c r="ACX68" s="17"/>
      <c r="ACY68" s="17"/>
      <c r="ACZ68" s="17"/>
      <c r="ADA68" s="17"/>
      <c r="ADB68" s="17"/>
      <c r="ADC68" s="17"/>
      <c r="ADD68" s="17"/>
      <c r="ADE68" s="17"/>
      <c r="ADF68" s="17"/>
      <c r="ADG68" s="17"/>
      <c r="ADH68" s="17"/>
      <c r="ADI68" s="17"/>
      <c r="ADJ68" s="17"/>
      <c r="ADK68" s="17"/>
      <c r="ADL68" s="17"/>
      <c r="ADM68" s="17"/>
      <c r="ADN68" s="17"/>
      <c r="ADO68" s="17"/>
      <c r="ADP68" s="17"/>
      <c r="ADQ68" s="17"/>
      <c r="ADR68" s="17"/>
      <c r="ADS68" s="17"/>
      <c r="ADT68" s="17"/>
      <c r="ADU68" s="17"/>
      <c r="ADV68" s="17"/>
      <c r="ADW68" s="17"/>
      <c r="ADX68" s="17"/>
      <c r="ADY68" s="17"/>
      <c r="ADZ68" s="17"/>
      <c r="AEA68" s="17"/>
      <c r="AEB68" s="17"/>
      <c r="AEC68" s="17"/>
      <c r="AED68" s="17"/>
      <c r="AEE68" s="17"/>
      <c r="AEF68" s="17"/>
      <c r="AEG68" s="17"/>
      <c r="AEH68" s="17"/>
      <c r="AEI68" s="17"/>
      <c r="AEJ68" s="17"/>
      <c r="AEK68" s="17"/>
      <c r="AEL68" s="17"/>
      <c r="AEM68" s="17"/>
      <c r="AEN68" s="17"/>
      <c r="AEO68" s="17"/>
      <c r="AEP68" s="17"/>
      <c r="AEQ68" s="17"/>
      <c r="AER68" s="17"/>
      <c r="AES68" s="17"/>
      <c r="AET68" s="17"/>
      <c r="AEU68" s="17"/>
      <c r="AEV68" s="17"/>
      <c r="AEW68" s="17"/>
      <c r="AEX68" s="17"/>
      <c r="AEY68" s="17"/>
      <c r="AEZ68" s="17"/>
      <c r="AFA68" s="17"/>
      <c r="AFB68" s="17"/>
      <c r="AFC68" s="17"/>
      <c r="AFD68" s="17"/>
      <c r="AFE68" s="17"/>
      <c r="AFF68" s="17"/>
      <c r="AFG68" s="17"/>
      <c r="AFH68" s="17"/>
      <c r="AFI68" s="17"/>
      <c r="AFJ68" s="17"/>
      <c r="AFK68" s="17"/>
      <c r="AFL68" s="17"/>
      <c r="AFM68" s="17"/>
      <c r="AFN68" s="17"/>
      <c r="AFO68" s="17"/>
      <c r="AFP68" s="17"/>
      <c r="AFQ68" s="17"/>
      <c r="AFR68" s="17"/>
      <c r="AFS68" s="17"/>
      <c r="AFT68" s="17"/>
      <c r="AFU68" s="17"/>
      <c r="AFV68" s="17"/>
      <c r="AFW68" s="17"/>
      <c r="AFX68" s="17"/>
      <c r="AFY68" s="17"/>
      <c r="AFZ68" s="17"/>
      <c r="AGA68" s="17"/>
      <c r="AGB68" s="17"/>
      <c r="AGC68" s="17"/>
      <c r="AGD68" s="17"/>
      <c r="AGE68" s="17"/>
      <c r="AGF68" s="17"/>
      <c r="AGG68" s="17"/>
      <c r="AGH68" s="17"/>
      <c r="AGI68" s="17"/>
      <c r="AGJ68" s="17"/>
      <c r="AGK68" s="17"/>
      <c r="AGL68" s="17"/>
      <c r="AGM68" s="17"/>
      <c r="AGN68" s="17"/>
      <c r="AGO68" s="17"/>
      <c r="AGP68" s="17"/>
      <c r="AGQ68" s="17"/>
      <c r="AGR68" s="17"/>
      <c r="AGS68" s="17"/>
      <c r="AGT68" s="17"/>
      <c r="AGU68" s="17"/>
      <c r="AGV68" s="17"/>
      <c r="AGW68" s="17"/>
      <c r="AGX68" s="17"/>
      <c r="AGY68" s="17"/>
      <c r="AGZ68" s="17"/>
      <c r="AHA68" s="17"/>
      <c r="AHB68" s="17"/>
      <c r="AHC68" s="17"/>
      <c r="AHD68" s="17"/>
      <c r="AHE68" s="17"/>
      <c r="AHF68" s="17"/>
      <c r="AHG68" s="17"/>
      <c r="AHH68" s="17"/>
      <c r="AHI68" s="17"/>
      <c r="AHJ68" s="17"/>
      <c r="AHK68" s="17"/>
      <c r="AHL68" s="17"/>
      <c r="AHM68" s="17"/>
      <c r="AHN68" s="17"/>
      <c r="AHO68" s="17"/>
      <c r="AHP68" s="17"/>
      <c r="AHQ68" s="17"/>
      <c r="AHR68" s="17"/>
      <c r="AHS68" s="17"/>
      <c r="AHT68" s="17"/>
      <c r="AHU68" s="17"/>
      <c r="AHV68" s="17"/>
      <c r="AHW68" s="17"/>
      <c r="AHX68" s="17"/>
      <c r="AHY68" s="17"/>
      <c r="AHZ68" s="17"/>
      <c r="AIA68" s="17"/>
      <c r="AIB68" s="17"/>
      <c r="AIC68" s="17"/>
      <c r="AID68" s="17"/>
      <c r="AIE68" s="17"/>
      <c r="AIF68" s="17"/>
      <c r="AIG68" s="17"/>
      <c r="AIH68" s="17"/>
      <c r="AII68" s="17"/>
      <c r="AIJ68" s="17"/>
      <c r="AIK68" s="17"/>
      <c r="AIL68" s="17"/>
      <c r="AIM68" s="17"/>
      <c r="AIN68" s="17"/>
      <c r="AIO68" s="17"/>
      <c r="AIP68" s="17"/>
      <c r="AIQ68" s="17"/>
      <c r="AIR68" s="17"/>
      <c r="AIS68" s="17"/>
      <c r="AIT68" s="17"/>
      <c r="AIU68" s="17"/>
      <c r="AIV68" s="17"/>
      <c r="AIW68" s="17"/>
      <c r="AIX68" s="17"/>
      <c r="AIY68" s="17"/>
      <c r="AIZ68" s="17"/>
      <c r="AJA68" s="17"/>
      <c r="AJB68" s="17"/>
      <c r="AJC68" s="17"/>
      <c r="AJD68" s="17"/>
      <c r="AJE68" s="17"/>
      <c r="AJF68" s="17"/>
      <c r="AJG68" s="17"/>
      <c r="AJH68" s="17"/>
      <c r="AJI68" s="17"/>
      <c r="AJJ68" s="17"/>
      <c r="AJK68" s="17"/>
      <c r="AJL68" s="17"/>
      <c r="AJM68" s="17"/>
      <c r="AJN68" s="17"/>
      <c r="AJO68" s="17"/>
      <c r="AJP68" s="17"/>
      <c r="AJQ68" s="17"/>
      <c r="AJR68" s="17"/>
      <c r="AJS68" s="17"/>
      <c r="AJT68" s="17"/>
      <c r="AJU68" s="17"/>
      <c r="AJV68" s="17"/>
      <c r="AJW68" s="17"/>
      <c r="AJX68" s="17"/>
      <c r="AJY68" s="17"/>
      <c r="AJZ68" s="17"/>
      <c r="AKA68" s="17"/>
      <c r="AKB68" s="17"/>
      <c r="AKC68" s="17"/>
      <c r="AKD68" s="17"/>
      <c r="AKE68" s="17"/>
      <c r="AKF68" s="17"/>
      <c r="AKG68" s="17"/>
      <c r="AKH68" s="17"/>
      <c r="AKI68" s="17"/>
      <c r="AKJ68" s="17"/>
      <c r="AKK68" s="17"/>
      <c r="AKL68" s="17"/>
      <c r="AKM68" s="17"/>
      <c r="AKN68" s="17"/>
      <c r="AKO68" s="17"/>
      <c r="AKP68" s="17"/>
      <c r="AKQ68" s="17"/>
      <c r="AKR68" s="17"/>
      <c r="AKS68" s="17"/>
      <c r="AKT68" s="17"/>
      <c r="AKU68" s="17"/>
      <c r="AKV68" s="17"/>
      <c r="AKW68" s="17"/>
      <c r="AKX68" s="17"/>
      <c r="AKY68" s="17"/>
      <c r="AKZ68" s="17"/>
      <c r="ALA68" s="17"/>
      <c r="ALB68" s="17"/>
      <c r="ALC68" s="17"/>
      <c r="ALD68" s="17"/>
      <c r="ALE68" s="17"/>
      <c r="ALF68" s="17"/>
      <c r="ALG68" s="17"/>
      <c r="ALH68" s="17"/>
      <c r="ALI68" s="17"/>
      <c r="ALJ68" s="17"/>
      <c r="ALK68" s="17"/>
      <c r="ALL68" s="17"/>
      <c r="ALM68" s="17"/>
      <c r="ALN68" s="17"/>
      <c r="ALO68" s="17"/>
      <c r="ALP68" s="17"/>
      <c r="ALQ68" s="17"/>
      <c r="ALR68" s="17"/>
      <c r="ALS68" s="17"/>
      <c r="ALT68" s="17"/>
      <c r="ALU68" s="17"/>
      <c r="ALV68" s="17"/>
      <c r="ALW68" s="17"/>
      <c r="ALX68" s="17"/>
      <c r="ALY68" s="17"/>
      <c r="ALZ68" s="17"/>
      <c r="AMA68" s="17"/>
      <c r="AMB68" s="17"/>
      <c r="AMC68" s="17"/>
      <c r="AMD68" s="17"/>
      <c r="AME68" s="17"/>
      <c r="AMF68" s="17"/>
      <c r="AMG68" s="17"/>
      <c r="AMH68" s="17"/>
      <c r="AMI68" s="17"/>
      <c r="AMJ68" s="17"/>
      <c r="AMK68" s="17"/>
      <c r="AML68"/>
      <c r="AMM68"/>
      <c r="AMN68"/>
      <c r="AMO68"/>
      <c r="AMP68"/>
      <c r="AMQ68"/>
      <c r="AMR68"/>
      <c r="AMS68"/>
      <c r="AMT68"/>
      <c r="AMU68"/>
      <c r="AMV68"/>
      <c r="AMW68"/>
      <c r="AMX68"/>
      <c r="AMY68"/>
      <c r="AMZ68"/>
      <c r="ANA68"/>
      <c r="ANB68"/>
      <c r="ANC68"/>
      <c r="AND68"/>
      <c r="ANE68"/>
      <c r="ANF68"/>
      <c r="ANG68"/>
      <c r="ANH68"/>
      <c r="ANI68"/>
      <c r="ANJ68"/>
      <c r="ANK68"/>
      <c r="ANL68"/>
      <c r="ANM68"/>
      <c r="ANN68"/>
      <c r="ANO68"/>
      <c r="ANP68"/>
      <c r="ANQ68"/>
      <c r="ANR68"/>
      <c r="ANS68"/>
      <c r="ANT68"/>
      <c r="ANU68"/>
      <c r="ANV68"/>
      <c r="ANW68"/>
      <c r="ANX68"/>
      <c r="ANY68"/>
      <c r="ANZ68"/>
      <c r="AOA68"/>
      <c r="AOB68"/>
      <c r="AOC68"/>
      <c r="AOD68"/>
      <c r="AOE68"/>
      <c r="AOF68"/>
      <c r="AOG68"/>
      <c r="AOH68"/>
      <c r="AOI68"/>
      <c r="AOJ68"/>
      <c r="AOK68"/>
      <c r="AOL68"/>
      <c r="AOM68"/>
      <c r="AON68"/>
      <c r="AOO68"/>
      <c r="AOP68"/>
      <c r="AOQ68"/>
      <c r="AOR68"/>
      <c r="AOS68"/>
      <c r="AOT68"/>
      <c r="AOU68"/>
      <c r="AOV68"/>
      <c r="AOW68"/>
      <c r="AOX68"/>
      <c r="AOY68"/>
      <c r="AOZ68"/>
      <c r="APA68"/>
      <c r="APB68"/>
      <c r="APC68"/>
      <c r="APD68"/>
      <c r="APE68"/>
      <c r="APF68"/>
      <c r="APG68"/>
      <c r="APH68"/>
      <c r="API68"/>
      <c r="APJ68"/>
      <c r="APK68"/>
      <c r="APL68"/>
      <c r="APM68"/>
      <c r="APN68"/>
      <c r="APO68"/>
      <c r="APP68"/>
      <c r="APQ68"/>
      <c r="APR68"/>
      <c r="APS68"/>
      <c r="APT68"/>
      <c r="APU68"/>
      <c r="APV68"/>
      <c r="APW68"/>
      <c r="APX68"/>
      <c r="APY68"/>
      <c r="APZ68"/>
      <c r="AQA68"/>
      <c r="AQB68"/>
      <c r="AQC68"/>
      <c r="AQD68"/>
      <c r="AQE68"/>
      <c r="AQF68"/>
      <c r="AQG68"/>
      <c r="AQH68"/>
      <c r="AQI68"/>
      <c r="AQJ68"/>
      <c r="AQK68"/>
      <c r="AQL68"/>
      <c r="AQM68"/>
      <c r="AQN68"/>
      <c r="AQO68"/>
      <c r="AQP68"/>
      <c r="AQQ68"/>
      <c r="AQR68"/>
      <c r="AQS68"/>
      <c r="AQT68"/>
      <c r="AQU68"/>
      <c r="AQV68"/>
      <c r="AQW68"/>
      <c r="AQX68"/>
      <c r="AQY68"/>
      <c r="AQZ68"/>
      <c r="ARA68"/>
      <c r="ARB68"/>
      <c r="ARC68"/>
      <c r="ARD68"/>
      <c r="ARE68"/>
      <c r="ARF68"/>
      <c r="ARG68"/>
      <c r="ARH68"/>
      <c r="ARI68"/>
      <c r="ARJ68"/>
      <c r="ARK68"/>
      <c r="ARL68"/>
      <c r="ARM68"/>
      <c r="ARN68"/>
      <c r="ARO68"/>
      <c r="ARP68"/>
      <c r="ARQ68"/>
      <c r="ARR68"/>
      <c r="ARS68"/>
      <c r="ART68"/>
      <c r="ARU68"/>
      <c r="ARV68"/>
      <c r="ARW68"/>
      <c r="ARX68"/>
      <c r="ARY68"/>
      <c r="ARZ68"/>
      <c r="ASA68"/>
      <c r="ASB68"/>
      <c r="ASC68"/>
      <c r="ASD68"/>
      <c r="ASE68"/>
      <c r="ASF68"/>
      <c r="ASG68"/>
      <c r="ASH68"/>
      <c r="ASI68"/>
      <c r="ASJ68"/>
      <c r="ASK68"/>
      <c r="ASL68"/>
      <c r="ASM68"/>
      <c r="ASN68"/>
      <c r="ASO68"/>
      <c r="ASP68"/>
      <c r="ASQ68"/>
      <c r="ASR68"/>
      <c r="ASS68"/>
      <c r="AST68"/>
      <c r="ASU68"/>
      <c r="ASV68"/>
      <c r="ASW68"/>
      <c r="ASX68"/>
      <c r="ASY68"/>
      <c r="ASZ68"/>
      <c r="ATA68"/>
      <c r="ATB68"/>
      <c r="ATC68"/>
      <c r="ATD68"/>
      <c r="ATE68"/>
      <c r="ATF68"/>
      <c r="ATG68"/>
      <c r="ATH68"/>
      <c r="ATI68"/>
      <c r="ATJ68"/>
      <c r="ATK68"/>
      <c r="ATL68"/>
      <c r="ATM68"/>
      <c r="ATN68"/>
      <c r="ATO68"/>
      <c r="ATP68"/>
      <c r="ATQ68"/>
      <c r="ATR68"/>
      <c r="ATS68"/>
      <c r="ATT68"/>
      <c r="ATU68"/>
      <c r="ATV68"/>
      <c r="ATW68"/>
      <c r="ATX68"/>
      <c r="ATY68"/>
      <c r="ATZ68"/>
      <c r="AUA68"/>
      <c r="AUB68"/>
      <c r="AUC68"/>
      <c r="AUD68"/>
      <c r="AUE68"/>
      <c r="AUF68"/>
      <c r="AUG68"/>
      <c r="AUH68"/>
      <c r="AUI68"/>
      <c r="AUJ68"/>
      <c r="AUK68"/>
      <c r="AUL68"/>
      <c r="AUM68"/>
      <c r="AUN68"/>
      <c r="AUO68"/>
      <c r="AUP68"/>
      <c r="AUQ68"/>
      <c r="AUR68"/>
      <c r="AUS68"/>
      <c r="AUT68"/>
      <c r="AUU68"/>
      <c r="AUV68"/>
      <c r="AUW68"/>
      <c r="AUX68"/>
      <c r="AUY68"/>
      <c r="AUZ68"/>
      <c r="AVA68"/>
      <c r="AVB68"/>
      <c r="AVC68"/>
      <c r="AVD68"/>
      <c r="AVE68"/>
      <c r="AVF68"/>
      <c r="AVG68"/>
      <c r="AVH68"/>
      <c r="AVI68"/>
      <c r="AVJ68"/>
      <c r="AVK68"/>
      <c r="AVL68"/>
      <c r="AVM68"/>
      <c r="AVN68"/>
      <c r="AVO68"/>
      <c r="AVP68"/>
      <c r="AVQ68"/>
      <c r="AVR68"/>
      <c r="AVS68"/>
      <c r="AVT68"/>
      <c r="AVU68"/>
      <c r="AVV68"/>
      <c r="AVW68"/>
      <c r="AVX68"/>
      <c r="AVY68"/>
      <c r="AVZ68"/>
      <c r="AWA68"/>
      <c r="AWB68"/>
      <c r="AWC68"/>
      <c r="AWD68"/>
      <c r="AWE68"/>
      <c r="AWF68"/>
      <c r="AWG68"/>
      <c r="AWH68"/>
      <c r="AWI68"/>
      <c r="AWJ68"/>
      <c r="AWK68"/>
      <c r="AWL68"/>
      <c r="AWM68"/>
      <c r="AWN68"/>
      <c r="AWO68"/>
      <c r="AWP68"/>
      <c r="AWQ68"/>
      <c r="AWR68"/>
      <c r="AWS68"/>
      <c r="AWT68"/>
      <c r="AWU68"/>
      <c r="AWV68"/>
      <c r="AWW68"/>
      <c r="AWX68"/>
      <c r="AWY68"/>
      <c r="AWZ68"/>
      <c r="AXA68"/>
      <c r="AXB68"/>
      <c r="AXC68"/>
      <c r="AXD68"/>
      <c r="AXE68"/>
      <c r="AXF68"/>
      <c r="AXG68"/>
      <c r="AXH68"/>
      <c r="AXI68"/>
      <c r="AXJ68"/>
      <c r="AXK68"/>
      <c r="AXL68"/>
      <c r="AXM68"/>
      <c r="AXN68"/>
      <c r="AXO68"/>
      <c r="AXP68"/>
      <c r="AXQ68"/>
      <c r="AXR68"/>
      <c r="AXS68"/>
      <c r="AXT68"/>
      <c r="AXU68"/>
      <c r="AXV68"/>
      <c r="AXW68"/>
      <c r="AXX68"/>
      <c r="AXY68"/>
      <c r="AXZ68"/>
      <c r="AYA68"/>
      <c r="AYB68"/>
      <c r="AYC68"/>
      <c r="AYD68"/>
      <c r="AYE68"/>
      <c r="AYF68"/>
      <c r="AYG68"/>
      <c r="AYH68"/>
      <c r="AYI68"/>
      <c r="AYJ68"/>
      <c r="AYK68"/>
      <c r="AYL68"/>
      <c r="AYM68"/>
      <c r="AYN68"/>
      <c r="AYO68"/>
      <c r="AYP68"/>
      <c r="AYQ68"/>
      <c r="AYR68"/>
      <c r="AYS68"/>
      <c r="AYT68"/>
      <c r="AYU68"/>
      <c r="AYV68"/>
      <c r="AYW68"/>
      <c r="AYX68"/>
      <c r="AYY68"/>
      <c r="AYZ68"/>
      <c r="AZA68"/>
      <c r="AZB68"/>
      <c r="AZC68"/>
      <c r="AZD68"/>
      <c r="AZE68"/>
      <c r="AZF68"/>
      <c r="AZG68"/>
      <c r="AZH68"/>
      <c r="AZI68"/>
      <c r="AZJ68"/>
      <c r="AZK68"/>
      <c r="AZL68"/>
      <c r="AZM68"/>
      <c r="AZN68"/>
      <c r="AZO68"/>
      <c r="AZP68"/>
      <c r="AZQ68"/>
      <c r="AZR68"/>
      <c r="AZS68"/>
      <c r="AZT68"/>
      <c r="AZU68"/>
      <c r="AZV68"/>
      <c r="AZW68"/>
      <c r="AZX68"/>
      <c r="AZY68"/>
      <c r="AZZ68"/>
      <c r="BAA68"/>
      <c r="BAB68"/>
      <c r="BAC68"/>
      <c r="BAD68"/>
      <c r="BAE68"/>
      <c r="BAF68"/>
      <c r="BAG68"/>
      <c r="BAH68"/>
      <c r="BAI68"/>
      <c r="BAJ68"/>
      <c r="BAK68"/>
      <c r="BAL68"/>
      <c r="BAM68"/>
      <c r="BAN68"/>
      <c r="BAO68"/>
      <c r="BAP68"/>
      <c r="BAQ68"/>
      <c r="BAR68"/>
      <c r="BAS68"/>
      <c r="BAT68"/>
      <c r="BAU68"/>
      <c r="BAV68"/>
      <c r="BAW68"/>
      <c r="BAX68"/>
      <c r="BAY68"/>
      <c r="BAZ68"/>
      <c r="BBA68"/>
      <c r="BBB68"/>
      <c r="BBC68"/>
      <c r="BBD68"/>
      <c r="BBE68"/>
      <c r="BBF68"/>
      <c r="BBG68"/>
      <c r="BBH68"/>
      <c r="BBI68"/>
      <c r="BBJ68"/>
      <c r="BBK68"/>
      <c r="BBL68"/>
      <c r="BBM68"/>
      <c r="BBN68"/>
      <c r="BBO68"/>
      <c r="BBP68"/>
      <c r="BBQ68"/>
      <c r="BBR68"/>
      <c r="BBS68"/>
      <c r="BBT68"/>
      <c r="BBU68"/>
      <c r="BBV68"/>
      <c r="BBW68"/>
      <c r="BBX68"/>
      <c r="BBY68"/>
      <c r="BBZ68"/>
      <c r="BCA68"/>
      <c r="BCB68"/>
      <c r="BCC68"/>
      <c r="BCD68"/>
      <c r="BCE68"/>
      <c r="BCF68"/>
      <c r="BCG68"/>
      <c r="BCH68"/>
      <c r="BCI68"/>
      <c r="BCJ68"/>
      <c r="BCK68"/>
      <c r="BCL68"/>
      <c r="BCM68"/>
      <c r="BCN68"/>
      <c r="BCO68"/>
      <c r="BCP68"/>
      <c r="BCQ68"/>
      <c r="BCR68"/>
      <c r="BCS68"/>
      <c r="BCT68"/>
      <c r="BCU68"/>
      <c r="BCV68"/>
      <c r="BCW68"/>
      <c r="BCX68"/>
      <c r="BCY68"/>
      <c r="BCZ68"/>
      <c r="BDA68"/>
      <c r="BDB68"/>
      <c r="BDC68"/>
      <c r="BDD68"/>
      <c r="BDE68"/>
      <c r="BDF68"/>
      <c r="BDG68"/>
      <c r="BDH68"/>
      <c r="BDI68"/>
      <c r="BDJ68"/>
      <c r="BDK68"/>
      <c r="BDL68"/>
      <c r="BDM68"/>
      <c r="BDN68"/>
      <c r="BDO68"/>
      <c r="BDP68"/>
      <c r="BDQ68"/>
      <c r="BDR68"/>
      <c r="BDS68"/>
      <c r="BDT68"/>
      <c r="BDU68"/>
      <c r="BDV68"/>
      <c r="BDW68"/>
      <c r="BDX68"/>
      <c r="BDY68"/>
      <c r="BDZ68"/>
      <c r="BEA68"/>
      <c r="BEB68"/>
      <c r="BEC68"/>
      <c r="BED68"/>
      <c r="BEE68"/>
      <c r="BEF68"/>
      <c r="BEG68"/>
      <c r="BEH68"/>
      <c r="BEI68"/>
      <c r="BEJ68"/>
      <c r="BEK68"/>
      <c r="BEL68"/>
      <c r="BEM68"/>
      <c r="BEN68"/>
      <c r="BEO68"/>
      <c r="BEP68"/>
      <c r="BEQ68"/>
      <c r="BER68"/>
      <c r="BES68"/>
      <c r="BET68"/>
      <c r="BEU68"/>
      <c r="BEV68"/>
      <c r="BEW68"/>
      <c r="BEX68"/>
      <c r="BEY68"/>
      <c r="BEZ68"/>
      <c r="BFA68"/>
      <c r="BFB68"/>
      <c r="BFC68"/>
      <c r="BFD68"/>
      <c r="BFE68"/>
      <c r="BFF68"/>
      <c r="BFG68"/>
      <c r="BFH68"/>
      <c r="BFI68"/>
      <c r="BFJ68"/>
      <c r="BFK68"/>
      <c r="BFL68"/>
      <c r="BFM68"/>
      <c r="BFN68"/>
      <c r="BFO68"/>
      <c r="BFP68"/>
      <c r="BFQ68"/>
      <c r="BFR68"/>
      <c r="BFS68"/>
      <c r="BFT68"/>
      <c r="BFU68"/>
      <c r="BFV68"/>
      <c r="BFW68"/>
      <c r="BFX68"/>
      <c r="BFY68"/>
      <c r="BFZ68"/>
      <c r="BGA68"/>
      <c r="BGB68"/>
      <c r="BGC68"/>
      <c r="BGD68"/>
      <c r="BGE68"/>
      <c r="BGF68"/>
      <c r="BGG68"/>
      <c r="BGH68"/>
      <c r="BGI68"/>
      <c r="BGJ68"/>
      <c r="BGK68"/>
      <c r="BGL68"/>
      <c r="BGM68"/>
      <c r="BGN68"/>
      <c r="BGO68"/>
      <c r="BGP68"/>
      <c r="BGQ68"/>
      <c r="BGR68"/>
      <c r="BGS68"/>
      <c r="BGT68"/>
      <c r="BGU68"/>
      <c r="BGV68"/>
      <c r="BGW68"/>
      <c r="BGX68"/>
      <c r="BGY68"/>
      <c r="BGZ68"/>
      <c r="BHA68"/>
      <c r="BHB68"/>
      <c r="BHC68"/>
      <c r="BHD68"/>
      <c r="BHE68"/>
      <c r="BHF68"/>
      <c r="BHG68"/>
      <c r="BHH68"/>
      <c r="BHI68"/>
      <c r="BHJ68"/>
      <c r="BHK68"/>
      <c r="BHL68"/>
      <c r="BHM68"/>
      <c r="BHN68"/>
      <c r="BHO68"/>
      <c r="BHP68"/>
      <c r="BHQ68"/>
      <c r="BHR68"/>
      <c r="BHS68"/>
      <c r="BHT68"/>
      <c r="BHU68"/>
      <c r="BHV68"/>
      <c r="BHW68"/>
      <c r="BHX68"/>
      <c r="BHY68"/>
      <c r="BHZ68"/>
      <c r="BIA68"/>
      <c r="BIB68"/>
      <c r="BIC68"/>
      <c r="BID68"/>
      <c r="BIE68"/>
      <c r="BIF68"/>
      <c r="BIG68"/>
      <c r="BIH68"/>
      <c r="BII68"/>
      <c r="BIJ68"/>
      <c r="BIK68"/>
      <c r="BIL68"/>
      <c r="BIM68"/>
      <c r="BIN68"/>
      <c r="BIO68"/>
      <c r="BIP68"/>
      <c r="BIQ68"/>
      <c r="BIR68"/>
      <c r="BIS68"/>
      <c r="BIT68"/>
      <c r="BIU68"/>
      <c r="BIV68"/>
      <c r="BIW68"/>
      <c r="BIX68"/>
      <c r="BIY68"/>
      <c r="BIZ68"/>
      <c r="BJA68"/>
      <c r="BJB68"/>
      <c r="BJC68"/>
      <c r="BJD68"/>
      <c r="BJE68"/>
      <c r="BJF68"/>
      <c r="BJG68"/>
      <c r="BJH68"/>
      <c r="BJI68"/>
      <c r="BJJ68"/>
      <c r="BJK68"/>
      <c r="BJL68"/>
      <c r="BJM68"/>
      <c r="BJN68"/>
      <c r="BJO68"/>
      <c r="BJP68"/>
      <c r="BJQ68"/>
      <c r="BJR68"/>
      <c r="BJS68"/>
      <c r="BJT68"/>
      <c r="BJU68"/>
      <c r="BJV68"/>
      <c r="BJW68"/>
      <c r="BJX68"/>
      <c r="BJY68"/>
      <c r="BJZ68"/>
      <c r="BKA68"/>
      <c r="BKB68"/>
      <c r="BKC68"/>
      <c r="BKD68"/>
      <c r="BKE68"/>
      <c r="BKF68"/>
      <c r="BKG68"/>
      <c r="BKH68"/>
      <c r="BKI68"/>
      <c r="BKJ68"/>
      <c r="BKK68"/>
      <c r="BKL68"/>
      <c r="BKM68"/>
      <c r="BKN68"/>
      <c r="BKO68"/>
      <c r="BKP68"/>
      <c r="BKQ68"/>
      <c r="BKR68"/>
      <c r="BKS68"/>
      <c r="BKT68"/>
      <c r="BKU68"/>
      <c r="BKV68"/>
      <c r="BKW68"/>
      <c r="BKX68"/>
      <c r="BKY68"/>
      <c r="BKZ68"/>
      <c r="BLA68"/>
      <c r="BLB68"/>
      <c r="BLC68"/>
      <c r="BLD68"/>
      <c r="BLE68"/>
      <c r="BLF68"/>
      <c r="BLG68"/>
      <c r="BLH68"/>
      <c r="BLI68"/>
      <c r="BLJ68"/>
      <c r="BLK68"/>
      <c r="BLL68"/>
      <c r="BLM68"/>
      <c r="BLN68"/>
      <c r="BLO68"/>
      <c r="BLP68"/>
      <c r="BLQ68"/>
      <c r="BLR68"/>
      <c r="BLS68"/>
      <c r="BLT68"/>
      <c r="BLU68"/>
      <c r="BLV68"/>
      <c r="BLW68"/>
      <c r="BLX68"/>
      <c r="BLY68"/>
      <c r="BLZ68"/>
      <c r="BMA68"/>
      <c r="BMB68"/>
      <c r="BMC68"/>
      <c r="BMD68"/>
      <c r="BME68"/>
      <c r="BMF68"/>
      <c r="BMG68"/>
      <c r="BMH68"/>
      <c r="BMI68"/>
      <c r="BMJ68"/>
      <c r="BMK68"/>
      <c r="BML68"/>
      <c r="BMM68"/>
      <c r="BMN68"/>
      <c r="BMO68"/>
      <c r="BMP68"/>
      <c r="BMQ68"/>
      <c r="BMR68"/>
      <c r="BMS68"/>
      <c r="BMT68"/>
      <c r="BMU68"/>
      <c r="BMV68"/>
      <c r="BMW68"/>
      <c r="BMX68"/>
      <c r="BMY68"/>
      <c r="BMZ68"/>
      <c r="BNA68"/>
      <c r="BNB68"/>
      <c r="BNC68"/>
      <c r="BND68"/>
      <c r="BNE68"/>
      <c r="BNF68"/>
      <c r="BNG68"/>
      <c r="BNH68"/>
      <c r="BNI68"/>
      <c r="BNJ68"/>
      <c r="BNK68"/>
      <c r="BNL68"/>
      <c r="BNM68"/>
      <c r="BNN68"/>
      <c r="BNO68"/>
      <c r="BNP68"/>
      <c r="BNQ68"/>
      <c r="BNR68"/>
      <c r="BNS68"/>
      <c r="BNT68"/>
      <c r="BNU68"/>
      <c r="BNV68"/>
      <c r="BNW68"/>
      <c r="BNX68"/>
      <c r="BNY68"/>
      <c r="BNZ68"/>
      <c r="BOA68"/>
      <c r="BOB68"/>
      <c r="BOC68"/>
      <c r="BOD68"/>
      <c r="BOE68"/>
      <c r="BOF68"/>
      <c r="BOG68"/>
      <c r="BOH68"/>
      <c r="BOI68"/>
      <c r="BOJ68"/>
      <c r="BOK68"/>
      <c r="BOL68"/>
      <c r="BOM68"/>
      <c r="BON68"/>
      <c r="BOO68"/>
      <c r="BOP68"/>
      <c r="BOQ68"/>
      <c r="BOR68"/>
      <c r="BOS68"/>
      <c r="BOT68"/>
      <c r="BOU68"/>
      <c r="BOV68"/>
      <c r="BOW68"/>
      <c r="BOX68"/>
      <c r="BOY68"/>
      <c r="BOZ68"/>
      <c r="BPA68"/>
      <c r="BPB68"/>
      <c r="BPC68"/>
      <c r="BPD68"/>
      <c r="BPE68"/>
      <c r="BPF68"/>
      <c r="BPG68"/>
      <c r="BPH68"/>
      <c r="BPI68"/>
      <c r="BPJ68"/>
      <c r="BPK68"/>
      <c r="BPL68"/>
      <c r="BPM68"/>
      <c r="BPN68"/>
      <c r="BPO68"/>
      <c r="BPP68"/>
      <c r="BPQ68"/>
      <c r="BPR68"/>
      <c r="BPS68"/>
      <c r="BPT68"/>
      <c r="BPU68"/>
      <c r="BPV68"/>
      <c r="BPW68"/>
      <c r="BPX68"/>
      <c r="BPY68"/>
      <c r="BPZ68"/>
      <c r="BQA68"/>
      <c r="BQB68"/>
      <c r="BQC68"/>
      <c r="BQD68"/>
      <c r="BQE68"/>
      <c r="BQF68"/>
      <c r="BQG68"/>
      <c r="BQH68"/>
      <c r="BQI68"/>
      <c r="BQJ68"/>
      <c r="BQK68"/>
      <c r="BQL68"/>
      <c r="BQM68"/>
      <c r="BQN68"/>
      <c r="BQO68"/>
      <c r="BQP68"/>
      <c r="BQQ68"/>
      <c r="BQR68"/>
      <c r="BQS68"/>
      <c r="BQT68"/>
      <c r="BQU68"/>
      <c r="BQV68"/>
      <c r="BQW68"/>
      <c r="BQX68"/>
      <c r="BQY68"/>
      <c r="BQZ68"/>
      <c r="BRA68"/>
      <c r="BRB68"/>
      <c r="BRC68"/>
      <c r="BRD68"/>
      <c r="BRE68"/>
      <c r="BRF68"/>
      <c r="BRG68"/>
      <c r="BRH68"/>
      <c r="BRI68"/>
      <c r="BRJ68"/>
      <c r="BRK68"/>
      <c r="BRL68"/>
      <c r="BRM68"/>
      <c r="BRN68"/>
      <c r="BRO68"/>
      <c r="BRP68"/>
      <c r="BRQ68"/>
      <c r="BRR68"/>
      <c r="BRS68"/>
      <c r="BRT68"/>
      <c r="BRU68"/>
      <c r="BRV68"/>
      <c r="BRW68"/>
      <c r="BRX68"/>
      <c r="BRY68"/>
      <c r="BRZ68"/>
      <c r="BSA68"/>
      <c r="BSB68"/>
      <c r="BSC68"/>
      <c r="BSD68"/>
      <c r="BSE68"/>
      <c r="BSF68"/>
      <c r="BSG68"/>
      <c r="BSH68"/>
      <c r="BSI68"/>
      <c r="BSJ68"/>
      <c r="BSK68"/>
      <c r="BSL68"/>
      <c r="BSM68"/>
      <c r="BSN68"/>
      <c r="BSO68"/>
      <c r="BSP68"/>
      <c r="BSQ68"/>
      <c r="BSR68"/>
      <c r="BSS68"/>
      <c r="BST68"/>
      <c r="BSU68"/>
      <c r="BSV68"/>
      <c r="BSW68"/>
      <c r="BSX68"/>
      <c r="BSY68"/>
      <c r="BSZ68"/>
      <c r="BTA68"/>
      <c r="BTB68"/>
      <c r="BTC68"/>
      <c r="BTD68"/>
      <c r="BTE68"/>
      <c r="BTF68"/>
      <c r="BTG68"/>
      <c r="BTH68"/>
      <c r="BTI68"/>
      <c r="BTJ68"/>
      <c r="BTK68"/>
      <c r="BTL68"/>
      <c r="BTM68"/>
      <c r="BTN68"/>
      <c r="BTO68"/>
      <c r="BTP68"/>
      <c r="BTQ68"/>
      <c r="BTR68"/>
      <c r="BTS68"/>
      <c r="BTT68"/>
      <c r="BTU68"/>
      <c r="BTV68"/>
      <c r="BTW68"/>
      <c r="BTX68"/>
      <c r="BTY68"/>
      <c r="BTZ68"/>
      <c r="BUA68"/>
      <c r="BUB68"/>
      <c r="BUC68"/>
      <c r="BUD68"/>
      <c r="BUE68"/>
      <c r="BUF68"/>
      <c r="BUG68"/>
      <c r="BUH68"/>
      <c r="BUI68"/>
      <c r="BUJ68"/>
      <c r="BUK68"/>
      <c r="BUL68"/>
      <c r="BUM68"/>
      <c r="BUN68"/>
      <c r="BUO68"/>
      <c r="BUP68"/>
      <c r="BUQ68"/>
      <c r="BUR68"/>
      <c r="BUS68"/>
      <c r="BUT68"/>
      <c r="BUU68"/>
      <c r="BUV68"/>
      <c r="BUW68"/>
      <c r="BUX68"/>
      <c r="BUY68"/>
      <c r="BUZ68"/>
      <c r="BVA68"/>
      <c r="BVB68"/>
      <c r="BVC68"/>
      <c r="BVD68"/>
      <c r="BVE68"/>
      <c r="BVF68"/>
      <c r="BVG68"/>
      <c r="BVH68"/>
      <c r="BVI68"/>
      <c r="BVJ68"/>
      <c r="BVK68"/>
      <c r="BVL68"/>
      <c r="BVM68"/>
      <c r="BVN68"/>
      <c r="BVO68"/>
      <c r="BVP68"/>
      <c r="BVQ68"/>
      <c r="BVR68"/>
      <c r="BVS68"/>
      <c r="BVT68"/>
      <c r="BVU68"/>
      <c r="BVV68"/>
      <c r="BVW68"/>
      <c r="BVX68"/>
      <c r="BVY68"/>
      <c r="BVZ68"/>
      <c r="BWA68"/>
      <c r="BWB68"/>
      <c r="BWC68"/>
      <c r="BWD68"/>
      <c r="BWE68"/>
      <c r="BWF68"/>
      <c r="BWG68"/>
      <c r="BWH68"/>
      <c r="BWI68"/>
      <c r="BWJ68"/>
      <c r="BWK68"/>
      <c r="BWL68"/>
      <c r="BWM68"/>
      <c r="BWN68"/>
      <c r="BWO68"/>
      <c r="BWP68"/>
      <c r="BWQ68"/>
      <c r="BWR68"/>
      <c r="BWS68"/>
      <c r="BWT68"/>
      <c r="BWU68"/>
      <c r="BWV68"/>
      <c r="BWW68"/>
      <c r="BWX68"/>
      <c r="BWY68"/>
      <c r="BWZ68"/>
      <c r="BXA68"/>
      <c r="BXB68"/>
      <c r="BXC68"/>
      <c r="BXD68"/>
      <c r="BXE68"/>
      <c r="BXF68"/>
      <c r="BXG68"/>
      <c r="BXH68"/>
      <c r="BXI68"/>
      <c r="BXJ68"/>
      <c r="BXK68"/>
      <c r="BXL68"/>
      <c r="BXM68"/>
      <c r="BXN68"/>
      <c r="BXO68"/>
      <c r="BXP68"/>
      <c r="BXQ68"/>
      <c r="BXR68"/>
      <c r="BXS68"/>
      <c r="BXT68"/>
      <c r="BXU68"/>
      <c r="BXV68"/>
      <c r="BXW68"/>
      <c r="BXX68"/>
      <c r="BXY68"/>
      <c r="BXZ68"/>
      <c r="BYA68"/>
      <c r="BYB68"/>
      <c r="BYC68"/>
      <c r="BYD68"/>
      <c r="BYE68"/>
      <c r="BYF68"/>
      <c r="BYG68"/>
      <c r="BYH68"/>
      <c r="BYI68"/>
      <c r="BYJ68"/>
      <c r="BYK68"/>
      <c r="BYL68"/>
      <c r="BYM68"/>
      <c r="BYN68"/>
      <c r="BYO68"/>
      <c r="BYP68"/>
      <c r="BYQ68"/>
      <c r="BYR68"/>
      <c r="BYS68"/>
      <c r="BYT68"/>
      <c r="BYU68"/>
      <c r="BYV68"/>
      <c r="BYW68"/>
      <c r="BYX68"/>
      <c r="BYY68"/>
      <c r="BYZ68"/>
      <c r="BZA68"/>
      <c r="BZB68"/>
      <c r="BZC68"/>
      <c r="BZD68"/>
      <c r="BZE68"/>
      <c r="BZF68"/>
      <c r="BZG68"/>
      <c r="BZH68"/>
      <c r="BZI68"/>
      <c r="BZJ68"/>
      <c r="BZK68"/>
      <c r="BZL68"/>
      <c r="BZM68"/>
      <c r="BZN68"/>
      <c r="BZO68"/>
      <c r="BZP68"/>
      <c r="BZQ68"/>
      <c r="BZR68"/>
      <c r="BZS68"/>
      <c r="BZT68"/>
      <c r="BZU68"/>
      <c r="BZV68"/>
      <c r="BZW68"/>
      <c r="BZX68"/>
      <c r="BZY68"/>
      <c r="BZZ68"/>
      <c r="CAA68"/>
      <c r="CAB68"/>
      <c r="CAC68"/>
      <c r="CAD68"/>
      <c r="CAE68"/>
      <c r="CAF68"/>
      <c r="CAG68"/>
      <c r="CAH68"/>
      <c r="CAI68"/>
      <c r="CAJ68"/>
      <c r="CAK68"/>
      <c r="CAL68"/>
      <c r="CAM68"/>
      <c r="CAN68"/>
      <c r="CAO68"/>
      <c r="CAP68"/>
      <c r="CAQ68"/>
      <c r="CAR68"/>
      <c r="CAS68"/>
      <c r="CAT68"/>
      <c r="CAU68"/>
      <c r="CAV68"/>
      <c r="CAW68"/>
      <c r="CAX68"/>
      <c r="CAY68"/>
      <c r="CAZ68"/>
      <c r="CBA68"/>
      <c r="CBB68"/>
      <c r="CBC68"/>
      <c r="CBD68"/>
      <c r="CBE68"/>
      <c r="CBF68"/>
      <c r="CBG68"/>
      <c r="CBH68"/>
      <c r="CBI68"/>
      <c r="CBJ68"/>
      <c r="CBK68"/>
      <c r="CBL68"/>
      <c r="CBM68"/>
      <c r="CBN68"/>
      <c r="CBO68"/>
      <c r="CBP68"/>
      <c r="CBQ68"/>
      <c r="CBR68"/>
      <c r="CBS68"/>
      <c r="CBT68"/>
      <c r="CBU68"/>
      <c r="CBV68"/>
      <c r="CBW68"/>
      <c r="CBX68"/>
      <c r="CBY68"/>
      <c r="CBZ68"/>
      <c r="CCA68"/>
      <c r="CCB68"/>
      <c r="CCC68"/>
      <c r="CCD68"/>
      <c r="CCE68"/>
      <c r="CCF68"/>
      <c r="CCG68"/>
      <c r="CCH68"/>
      <c r="CCI68"/>
      <c r="CCJ68"/>
      <c r="CCK68"/>
      <c r="CCL68"/>
      <c r="CCM68"/>
      <c r="CCN68"/>
      <c r="CCO68"/>
      <c r="CCP68"/>
      <c r="CCQ68"/>
      <c r="CCR68"/>
      <c r="CCS68"/>
      <c r="CCT68"/>
      <c r="CCU68"/>
      <c r="CCV68"/>
      <c r="CCW68"/>
      <c r="CCX68"/>
      <c r="CCY68"/>
      <c r="CCZ68"/>
      <c r="CDA68"/>
      <c r="CDB68"/>
      <c r="CDC68"/>
      <c r="CDD68"/>
      <c r="CDE68"/>
      <c r="CDF68"/>
      <c r="CDG68"/>
      <c r="CDH68"/>
      <c r="CDI68"/>
      <c r="CDJ68"/>
      <c r="CDK68"/>
      <c r="CDL68"/>
      <c r="CDM68"/>
      <c r="CDN68"/>
      <c r="CDO68"/>
      <c r="CDP68"/>
      <c r="CDQ68"/>
      <c r="CDR68"/>
      <c r="CDS68"/>
      <c r="CDT68"/>
      <c r="CDU68"/>
      <c r="CDV68"/>
      <c r="CDW68"/>
      <c r="CDX68"/>
      <c r="CDY68"/>
      <c r="CDZ68"/>
      <c r="CEA68"/>
      <c r="CEB68"/>
      <c r="CEC68"/>
      <c r="CED68"/>
      <c r="CEE68"/>
      <c r="CEF68"/>
      <c r="CEG68"/>
      <c r="CEH68"/>
      <c r="CEI68"/>
      <c r="CEJ68"/>
      <c r="CEK68"/>
      <c r="CEL68"/>
      <c r="CEM68"/>
      <c r="CEN68"/>
      <c r="CEO68"/>
      <c r="CEP68"/>
      <c r="CEQ68"/>
      <c r="CER68"/>
      <c r="CES68"/>
      <c r="CET68"/>
      <c r="CEU68"/>
      <c r="CEV68"/>
      <c r="CEW68"/>
      <c r="CEX68"/>
      <c r="CEY68"/>
      <c r="CEZ68"/>
      <c r="CFA68"/>
      <c r="CFB68"/>
      <c r="CFC68"/>
      <c r="CFD68"/>
      <c r="CFE68"/>
      <c r="CFF68"/>
      <c r="CFG68"/>
      <c r="CFH68"/>
      <c r="CFI68"/>
      <c r="CFJ68"/>
      <c r="CFK68"/>
      <c r="CFL68"/>
      <c r="CFM68"/>
      <c r="CFN68"/>
      <c r="CFO68"/>
      <c r="CFP68"/>
      <c r="CFQ68"/>
      <c r="CFR68"/>
      <c r="CFS68"/>
      <c r="CFT68"/>
      <c r="CFU68"/>
      <c r="CFV68"/>
      <c r="CFW68"/>
      <c r="CFX68"/>
      <c r="CFY68"/>
      <c r="CFZ68"/>
      <c r="CGA68"/>
      <c r="CGB68"/>
      <c r="CGC68"/>
      <c r="CGD68"/>
      <c r="CGE68"/>
      <c r="CGF68"/>
      <c r="CGG68"/>
      <c r="CGH68"/>
      <c r="CGI68"/>
      <c r="CGJ68"/>
      <c r="CGK68"/>
      <c r="CGL68"/>
      <c r="CGM68"/>
      <c r="CGN68"/>
      <c r="CGO68"/>
      <c r="CGP68"/>
      <c r="CGQ68"/>
      <c r="CGR68"/>
      <c r="CGS68"/>
      <c r="CGT68"/>
      <c r="CGU68"/>
      <c r="CGV68"/>
      <c r="CGW68"/>
      <c r="CGX68"/>
      <c r="CGY68"/>
      <c r="CGZ68"/>
      <c r="CHA68"/>
      <c r="CHB68"/>
      <c r="CHC68"/>
      <c r="CHD68"/>
      <c r="CHE68"/>
      <c r="CHF68"/>
      <c r="CHG68"/>
      <c r="CHH68"/>
      <c r="CHI68"/>
      <c r="CHJ68"/>
      <c r="CHK68"/>
      <c r="CHL68"/>
      <c r="CHM68"/>
      <c r="CHN68"/>
      <c r="CHO68"/>
      <c r="CHP68"/>
      <c r="CHQ68"/>
      <c r="CHR68"/>
      <c r="CHS68"/>
      <c r="CHT68"/>
      <c r="CHU68"/>
      <c r="CHV68"/>
      <c r="CHW68"/>
      <c r="CHX68"/>
      <c r="CHY68"/>
      <c r="CHZ68"/>
      <c r="CIA68"/>
      <c r="CIB68"/>
      <c r="CIC68"/>
      <c r="CID68"/>
      <c r="CIE68"/>
      <c r="CIF68"/>
      <c r="CIG68"/>
      <c r="CIH68"/>
      <c r="CII68"/>
      <c r="CIJ68"/>
      <c r="CIK68"/>
      <c r="CIL68"/>
      <c r="CIM68"/>
      <c r="CIN68"/>
      <c r="CIO68"/>
      <c r="CIP68"/>
      <c r="CIQ68"/>
      <c r="CIR68"/>
      <c r="CIS68"/>
      <c r="CIT68"/>
      <c r="CIU68"/>
      <c r="CIV68"/>
      <c r="CIW68"/>
      <c r="CIX68"/>
      <c r="CIY68"/>
      <c r="CIZ68"/>
      <c r="CJA68"/>
      <c r="CJB68"/>
      <c r="CJC68"/>
      <c r="CJD68"/>
      <c r="CJE68"/>
      <c r="CJF68"/>
      <c r="CJG68"/>
      <c r="CJH68"/>
      <c r="CJI68"/>
      <c r="CJJ68"/>
      <c r="CJK68"/>
      <c r="CJL68"/>
      <c r="CJM68"/>
      <c r="CJN68"/>
      <c r="CJO68"/>
      <c r="CJP68"/>
      <c r="CJQ68"/>
      <c r="CJR68"/>
      <c r="CJS68"/>
      <c r="CJT68"/>
      <c r="CJU68"/>
      <c r="CJV68"/>
      <c r="CJW68"/>
      <c r="CJX68"/>
      <c r="CJY68"/>
      <c r="CJZ68"/>
      <c r="CKA68"/>
      <c r="CKB68"/>
      <c r="CKC68"/>
      <c r="CKD68"/>
      <c r="CKE68"/>
      <c r="CKF68"/>
      <c r="CKG68"/>
      <c r="CKH68"/>
      <c r="CKI68"/>
      <c r="CKJ68"/>
      <c r="CKK68"/>
      <c r="CKL68"/>
      <c r="CKM68"/>
      <c r="CKN68"/>
      <c r="CKO68"/>
      <c r="CKP68"/>
      <c r="CKQ68"/>
      <c r="CKR68"/>
      <c r="CKS68"/>
      <c r="CKT68"/>
      <c r="CKU68"/>
      <c r="CKV68"/>
      <c r="CKW68"/>
      <c r="CKX68"/>
      <c r="CKY68"/>
      <c r="CKZ68"/>
      <c r="CLA68"/>
      <c r="CLB68"/>
      <c r="CLC68"/>
      <c r="CLD68"/>
      <c r="CLE68"/>
      <c r="CLF68"/>
      <c r="CLG68"/>
      <c r="CLH68"/>
      <c r="CLI68"/>
      <c r="CLJ68"/>
      <c r="CLK68"/>
      <c r="CLL68"/>
      <c r="CLM68"/>
      <c r="CLN68"/>
      <c r="CLO68"/>
      <c r="CLP68"/>
      <c r="CLQ68"/>
      <c r="CLR68"/>
      <c r="CLS68"/>
      <c r="CLT68"/>
      <c r="CLU68"/>
      <c r="CLV68"/>
      <c r="CLW68"/>
      <c r="CLX68"/>
      <c r="CLY68"/>
      <c r="CLZ68"/>
      <c r="CMA68"/>
      <c r="CMB68"/>
      <c r="CMC68"/>
      <c r="CMD68"/>
      <c r="CME68"/>
      <c r="CMF68"/>
      <c r="CMG68"/>
      <c r="CMH68"/>
      <c r="CMI68"/>
      <c r="CMJ68"/>
      <c r="CMK68"/>
      <c r="CML68"/>
      <c r="CMM68"/>
      <c r="CMN68"/>
      <c r="CMO68"/>
      <c r="CMP68"/>
      <c r="CMQ68"/>
      <c r="CMR68"/>
      <c r="CMS68"/>
      <c r="CMT68"/>
      <c r="CMU68"/>
      <c r="CMV68"/>
      <c r="CMW68"/>
      <c r="CMX68"/>
      <c r="CMY68"/>
      <c r="CMZ68"/>
      <c r="CNA68"/>
      <c r="CNB68"/>
      <c r="CNC68"/>
      <c r="CND68"/>
      <c r="CNE68"/>
      <c r="CNF68"/>
      <c r="CNG68"/>
      <c r="CNH68"/>
      <c r="CNI68"/>
      <c r="CNJ68"/>
      <c r="CNK68"/>
      <c r="CNL68"/>
      <c r="CNM68"/>
      <c r="CNN68"/>
      <c r="CNO68"/>
      <c r="CNP68"/>
      <c r="CNQ68"/>
      <c r="CNR68"/>
      <c r="CNS68"/>
      <c r="CNT68"/>
      <c r="CNU68"/>
      <c r="CNV68"/>
      <c r="CNW68"/>
      <c r="CNX68"/>
      <c r="CNY68"/>
      <c r="CNZ68"/>
      <c r="COA68"/>
      <c r="COB68"/>
      <c r="COC68"/>
      <c r="COD68"/>
      <c r="COE68"/>
      <c r="COF68"/>
      <c r="COG68"/>
      <c r="COH68"/>
      <c r="COI68"/>
      <c r="COJ68"/>
      <c r="COK68"/>
      <c r="COL68"/>
      <c r="COM68"/>
      <c r="CON68"/>
      <c r="COO68"/>
      <c r="COP68"/>
      <c r="COQ68"/>
      <c r="COR68"/>
      <c r="COS68"/>
      <c r="COT68"/>
      <c r="COU68"/>
      <c r="COV68"/>
      <c r="COW68"/>
      <c r="COX68"/>
      <c r="COY68"/>
      <c r="COZ68"/>
      <c r="CPA68"/>
      <c r="CPB68"/>
      <c r="CPC68"/>
      <c r="CPD68"/>
      <c r="CPE68"/>
      <c r="CPF68"/>
      <c r="CPG68"/>
      <c r="CPH68"/>
      <c r="CPI68"/>
      <c r="CPJ68"/>
      <c r="CPK68"/>
      <c r="CPL68"/>
      <c r="CPM68"/>
      <c r="CPN68"/>
      <c r="CPO68"/>
      <c r="CPP68"/>
      <c r="CPQ68"/>
      <c r="CPR68"/>
      <c r="CPS68"/>
      <c r="CPT68"/>
      <c r="CPU68"/>
      <c r="CPV68"/>
      <c r="CPW68"/>
      <c r="CPX68"/>
      <c r="CPY68"/>
      <c r="CPZ68"/>
      <c r="CQA68"/>
      <c r="CQB68"/>
      <c r="CQC68"/>
      <c r="CQD68"/>
      <c r="CQE68"/>
      <c r="CQF68"/>
      <c r="CQG68"/>
      <c r="CQH68"/>
      <c r="CQI68"/>
      <c r="CQJ68"/>
      <c r="CQK68"/>
      <c r="CQL68"/>
      <c r="CQM68"/>
      <c r="CQN68"/>
      <c r="CQO68"/>
      <c r="CQP68"/>
      <c r="CQQ68"/>
      <c r="CQR68"/>
      <c r="CQS68"/>
      <c r="CQT68"/>
      <c r="CQU68"/>
      <c r="CQV68"/>
      <c r="CQW68"/>
      <c r="CQX68"/>
      <c r="CQY68"/>
      <c r="CQZ68"/>
      <c r="CRA68"/>
      <c r="CRB68"/>
      <c r="CRC68"/>
      <c r="CRD68"/>
      <c r="CRE68"/>
      <c r="CRF68"/>
      <c r="CRG68"/>
      <c r="CRH68"/>
      <c r="CRI68"/>
      <c r="CRJ68"/>
      <c r="CRK68"/>
      <c r="CRL68"/>
      <c r="CRM68"/>
      <c r="CRN68"/>
      <c r="CRO68"/>
      <c r="CRP68"/>
      <c r="CRQ68"/>
      <c r="CRR68"/>
      <c r="CRS68"/>
      <c r="CRT68"/>
      <c r="CRU68"/>
      <c r="CRV68"/>
      <c r="CRW68"/>
      <c r="CRX68"/>
      <c r="CRY68"/>
      <c r="CRZ68"/>
      <c r="CSA68"/>
      <c r="CSB68"/>
      <c r="CSC68"/>
      <c r="CSD68"/>
      <c r="CSE68"/>
      <c r="CSF68"/>
      <c r="CSG68"/>
      <c r="CSH68"/>
      <c r="CSI68"/>
      <c r="CSJ68"/>
      <c r="CSK68"/>
      <c r="CSL68"/>
      <c r="CSM68"/>
      <c r="CSN68"/>
      <c r="CSO68"/>
      <c r="CSP68"/>
      <c r="CSQ68"/>
      <c r="CSR68"/>
      <c r="CSS68"/>
      <c r="CST68"/>
      <c r="CSU68"/>
      <c r="CSV68"/>
      <c r="CSW68"/>
      <c r="CSX68"/>
      <c r="CSY68"/>
      <c r="CSZ68"/>
      <c r="CTA68"/>
      <c r="CTB68"/>
      <c r="CTC68"/>
      <c r="CTD68"/>
      <c r="CTE68"/>
      <c r="CTF68"/>
      <c r="CTG68"/>
      <c r="CTH68"/>
      <c r="CTI68"/>
      <c r="CTJ68"/>
      <c r="CTK68"/>
      <c r="CTL68"/>
      <c r="CTM68"/>
      <c r="CTN68"/>
      <c r="CTO68"/>
      <c r="CTP68"/>
      <c r="CTQ68"/>
      <c r="CTR68"/>
      <c r="CTS68"/>
      <c r="CTT68"/>
      <c r="CTU68"/>
      <c r="CTV68"/>
      <c r="CTW68"/>
      <c r="CTX68"/>
      <c r="CTY68"/>
      <c r="CTZ68"/>
      <c r="CUA68"/>
      <c r="CUB68"/>
      <c r="CUC68"/>
      <c r="CUD68"/>
      <c r="CUE68"/>
      <c r="CUF68"/>
      <c r="CUG68"/>
      <c r="CUH68"/>
      <c r="CUI68"/>
      <c r="CUJ68"/>
      <c r="CUK68"/>
      <c r="CUL68"/>
      <c r="CUM68"/>
      <c r="CUN68"/>
      <c r="CUO68"/>
      <c r="CUP68"/>
      <c r="CUQ68"/>
      <c r="CUR68"/>
      <c r="CUS68"/>
      <c r="CUT68"/>
      <c r="CUU68"/>
      <c r="CUV68"/>
      <c r="CUW68"/>
      <c r="CUX68"/>
      <c r="CUY68"/>
      <c r="CUZ68"/>
      <c r="CVA68"/>
      <c r="CVB68"/>
      <c r="CVC68"/>
      <c r="CVD68"/>
      <c r="CVE68"/>
      <c r="CVF68"/>
      <c r="CVG68"/>
      <c r="CVH68"/>
      <c r="CVI68"/>
      <c r="CVJ68"/>
      <c r="CVK68"/>
      <c r="CVL68"/>
      <c r="CVM68"/>
      <c r="CVN68"/>
      <c r="CVO68"/>
      <c r="CVP68"/>
      <c r="CVQ68"/>
      <c r="CVR68"/>
      <c r="CVS68"/>
      <c r="CVT68"/>
      <c r="CVU68"/>
      <c r="CVV68"/>
      <c r="CVW68"/>
      <c r="CVX68"/>
      <c r="CVY68"/>
      <c r="CVZ68"/>
      <c r="CWA68"/>
      <c r="CWB68"/>
      <c r="CWC68"/>
      <c r="CWD68"/>
      <c r="CWE68"/>
      <c r="CWF68"/>
      <c r="CWG68"/>
      <c r="CWH68"/>
      <c r="CWI68"/>
      <c r="CWJ68"/>
      <c r="CWK68"/>
      <c r="CWL68"/>
      <c r="CWM68"/>
      <c r="CWN68"/>
      <c r="CWO68"/>
      <c r="CWP68"/>
      <c r="CWQ68"/>
      <c r="CWR68"/>
      <c r="CWS68"/>
      <c r="CWT68"/>
      <c r="CWU68"/>
      <c r="CWV68"/>
      <c r="CWW68"/>
      <c r="CWX68"/>
      <c r="CWY68"/>
      <c r="CWZ68"/>
      <c r="CXA68"/>
      <c r="CXB68"/>
      <c r="CXC68"/>
      <c r="CXD68"/>
      <c r="CXE68"/>
      <c r="CXF68"/>
      <c r="CXG68"/>
      <c r="CXH68"/>
      <c r="CXI68"/>
      <c r="CXJ68"/>
      <c r="CXK68"/>
      <c r="CXL68"/>
      <c r="CXM68"/>
      <c r="CXN68"/>
      <c r="CXO68"/>
      <c r="CXP68"/>
      <c r="CXQ68"/>
      <c r="CXR68"/>
      <c r="CXS68"/>
      <c r="CXT68"/>
      <c r="CXU68"/>
      <c r="CXV68"/>
      <c r="CXW68"/>
      <c r="CXX68"/>
      <c r="CXY68"/>
      <c r="CXZ68"/>
      <c r="CYA68"/>
      <c r="CYB68"/>
      <c r="CYC68"/>
      <c r="CYD68"/>
      <c r="CYE68"/>
      <c r="CYF68"/>
      <c r="CYG68"/>
      <c r="CYH68"/>
      <c r="CYI68"/>
      <c r="CYJ68"/>
      <c r="CYK68"/>
      <c r="CYL68"/>
      <c r="CYM68"/>
      <c r="CYN68"/>
      <c r="CYO68"/>
      <c r="CYP68"/>
      <c r="CYQ68"/>
      <c r="CYR68"/>
      <c r="CYS68"/>
      <c r="CYT68"/>
      <c r="CYU68"/>
      <c r="CYV68"/>
      <c r="CYW68"/>
      <c r="CYX68"/>
      <c r="CYY68"/>
      <c r="CYZ68"/>
      <c r="CZA68"/>
      <c r="CZB68"/>
      <c r="CZC68"/>
      <c r="CZD68"/>
      <c r="CZE68"/>
      <c r="CZF68"/>
      <c r="CZG68"/>
      <c r="CZH68"/>
      <c r="CZI68"/>
      <c r="CZJ68"/>
      <c r="CZK68"/>
      <c r="CZL68"/>
      <c r="CZM68"/>
      <c r="CZN68"/>
      <c r="CZO68"/>
      <c r="CZP68"/>
      <c r="CZQ68"/>
      <c r="CZR68"/>
      <c r="CZS68"/>
      <c r="CZT68"/>
      <c r="CZU68"/>
      <c r="CZV68"/>
      <c r="CZW68"/>
      <c r="CZX68"/>
      <c r="CZY68"/>
      <c r="CZZ68"/>
      <c r="DAA68"/>
      <c r="DAB68"/>
      <c r="DAC68"/>
      <c r="DAD68"/>
      <c r="DAE68"/>
      <c r="DAF68"/>
      <c r="DAG68"/>
      <c r="DAH68"/>
      <c r="DAI68"/>
      <c r="DAJ68"/>
      <c r="DAK68"/>
      <c r="DAL68"/>
      <c r="DAM68"/>
      <c r="DAN68"/>
      <c r="DAO68"/>
      <c r="DAP68"/>
      <c r="DAQ68"/>
      <c r="DAR68"/>
      <c r="DAS68"/>
      <c r="DAT68"/>
      <c r="DAU68"/>
      <c r="DAV68"/>
      <c r="DAW68"/>
      <c r="DAX68"/>
      <c r="DAY68"/>
      <c r="DAZ68"/>
      <c r="DBA68"/>
      <c r="DBB68"/>
      <c r="DBC68"/>
      <c r="DBD68"/>
      <c r="DBE68"/>
      <c r="DBF68"/>
      <c r="DBG68"/>
      <c r="DBH68"/>
      <c r="DBI68"/>
      <c r="DBJ68"/>
      <c r="DBK68"/>
      <c r="DBL68"/>
      <c r="DBM68"/>
      <c r="DBN68"/>
      <c r="DBO68"/>
      <c r="DBP68"/>
      <c r="DBQ68"/>
      <c r="DBR68"/>
      <c r="DBS68"/>
      <c r="DBT68"/>
      <c r="DBU68"/>
      <c r="DBV68"/>
      <c r="DBW68"/>
      <c r="DBX68"/>
      <c r="DBY68"/>
      <c r="DBZ68"/>
      <c r="DCA68"/>
      <c r="DCB68"/>
      <c r="DCC68"/>
      <c r="DCD68"/>
      <c r="DCE68"/>
      <c r="DCF68"/>
      <c r="DCG68"/>
      <c r="DCH68"/>
      <c r="DCI68"/>
      <c r="DCJ68"/>
      <c r="DCK68"/>
      <c r="DCL68"/>
      <c r="DCM68"/>
      <c r="DCN68"/>
      <c r="DCO68"/>
      <c r="DCP68"/>
      <c r="DCQ68"/>
      <c r="DCR68"/>
      <c r="DCS68"/>
      <c r="DCT68"/>
      <c r="DCU68"/>
      <c r="DCV68"/>
      <c r="DCW68"/>
      <c r="DCX68"/>
      <c r="DCY68"/>
      <c r="DCZ68"/>
      <c r="DDA68"/>
      <c r="DDB68"/>
      <c r="DDC68"/>
      <c r="DDD68"/>
      <c r="DDE68"/>
      <c r="DDF68"/>
      <c r="DDG68"/>
      <c r="DDH68"/>
      <c r="DDI68"/>
      <c r="DDJ68"/>
      <c r="DDK68"/>
      <c r="DDL68"/>
      <c r="DDM68"/>
      <c r="DDN68"/>
      <c r="DDO68"/>
      <c r="DDP68"/>
      <c r="DDQ68"/>
      <c r="DDR68"/>
      <c r="DDS68"/>
      <c r="DDT68"/>
      <c r="DDU68"/>
      <c r="DDV68"/>
      <c r="DDW68"/>
      <c r="DDX68"/>
      <c r="DDY68"/>
      <c r="DDZ68"/>
      <c r="DEA68"/>
      <c r="DEB68"/>
      <c r="DEC68"/>
      <c r="DED68"/>
      <c r="DEE68"/>
      <c r="DEF68"/>
      <c r="DEG68"/>
      <c r="DEH68"/>
      <c r="DEI68"/>
      <c r="DEJ68"/>
      <c r="DEK68"/>
      <c r="DEL68"/>
      <c r="DEM68"/>
      <c r="DEN68"/>
      <c r="DEO68"/>
      <c r="DEP68"/>
      <c r="DEQ68"/>
      <c r="DER68"/>
      <c r="DES68"/>
      <c r="DET68"/>
      <c r="DEU68"/>
      <c r="DEV68"/>
      <c r="DEW68"/>
      <c r="DEX68"/>
      <c r="DEY68"/>
      <c r="DEZ68"/>
      <c r="DFA68"/>
      <c r="DFB68"/>
      <c r="DFC68"/>
      <c r="DFD68"/>
      <c r="DFE68"/>
      <c r="DFF68"/>
      <c r="DFG68"/>
      <c r="DFH68"/>
      <c r="DFI68"/>
      <c r="DFJ68"/>
      <c r="DFK68"/>
      <c r="DFL68"/>
      <c r="DFM68"/>
      <c r="DFN68"/>
      <c r="DFO68"/>
      <c r="DFP68"/>
      <c r="DFQ68"/>
      <c r="DFR68"/>
      <c r="DFS68"/>
      <c r="DFT68"/>
      <c r="DFU68"/>
      <c r="DFV68"/>
      <c r="DFW68"/>
      <c r="DFX68"/>
      <c r="DFY68"/>
      <c r="DFZ68"/>
      <c r="DGA68"/>
      <c r="DGB68"/>
      <c r="DGC68"/>
      <c r="DGD68"/>
      <c r="DGE68"/>
      <c r="DGF68"/>
      <c r="DGG68"/>
      <c r="DGH68"/>
      <c r="DGI68"/>
      <c r="DGJ68"/>
      <c r="DGK68"/>
      <c r="DGL68"/>
      <c r="DGM68"/>
      <c r="DGN68"/>
      <c r="DGO68"/>
      <c r="DGP68"/>
      <c r="DGQ68"/>
      <c r="DGR68"/>
      <c r="DGS68"/>
      <c r="DGT68"/>
      <c r="DGU68"/>
      <c r="DGV68"/>
      <c r="DGW68"/>
      <c r="DGX68"/>
      <c r="DGY68"/>
      <c r="DGZ68"/>
      <c r="DHA68"/>
      <c r="DHB68"/>
      <c r="DHC68"/>
      <c r="DHD68"/>
      <c r="DHE68"/>
      <c r="DHF68"/>
      <c r="DHG68"/>
      <c r="DHH68"/>
      <c r="DHI68"/>
      <c r="DHJ68"/>
      <c r="DHK68"/>
      <c r="DHL68"/>
      <c r="DHM68"/>
      <c r="DHN68"/>
      <c r="DHO68"/>
      <c r="DHP68"/>
      <c r="DHQ68"/>
      <c r="DHR68"/>
      <c r="DHS68"/>
      <c r="DHT68"/>
      <c r="DHU68"/>
      <c r="DHV68"/>
      <c r="DHW68"/>
      <c r="DHX68"/>
      <c r="DHY68"/>
      <c r="DHZ68"/>
      <c r="DIA68"/>
      <c r="DIB68"/>
      <c r="DIC68"/>
      <c r="DID68"/>
      <c r="DIE68"/>
      <c r="DIF68"/>
      <c r="DIG68"/>
      <c r="DIH68"/>
      <c r="DII68"/>
      <c r="DIJ68"/>
      <c r="DIK68"/>
      <c r="DIL68"/>
      <c r="DIM68"/>
      <c r="DIN68"/>
      <c r="DIO68"/>
      <c r="DIP68"/>
      <c r="DIQ68"/>
      <c r="DIR68"/>
      <c r="DIS68"/>
      <c r="DIT68"/>
      <c r="DIU68"/>
      <c r="DIV68"/>
      <c r="DIW68"/>
      <c r="DIX68"/>
      <c r="DIY68"/>
      <c r="DIZ68"/>
      <c r="DJA68"/>
      <c r="DJB68"/>
      <c r="DJC68"/>
      <c r="DJD68"/>
      <c r="DJE68"/>
      <c r="DJF68"/>
      <c r="DJG68"/>
      <c r="DJH68"/>
      <c r="DJI68"/>
      <c r="DJJ68"/>
      <c r="DJK68"/>
      <c r="DJL68"/>
      <c r="DJM68"/>
      <c r="DJN68"/>
      <c r="DJO68"/>
      <c r="DJP68"/>
      <c r="DJQ68"/>
      <c r="DJR68"/>
      <c r="DJS68"/>
      <c r="DJT68"/>
      <c r="DJU68"/>
      <c r="DJV68"/>
      <c r="DJW68"/>
      <c r="DJX68"/>
      <c r="DJY68"/>
      <c r="DJZ68"/>
      <c r="DKA68"/>
      <c r="DKB68"/>
      <c r="DKC68"/>
      <c r="DKD68"/>
      <c r="DKE68"/>
      <c r="DKF68"/>
      <c r="DKG68"/>
      <c r="DKH68"/>
      <c r="DKI68"/>
      <c r="DKJ68"/>
      <c r="DKK68"/>
      <c r="DKL68"/>
      <c r="DKM68"/>
      <c r="DKN68"/>
      <c r="DKO68"/>
      <c r="DKP68"/>
      <c r="DKQ68"/>
      <c r="DKR68"/>
      <c r="DKS68"/>
      <c r="DKT68"/>
      <c r="DKU68"/>
      <c r="DKV68"/>
      <c r="DKW68"/>
      <c r="DKX68"/>
      <c r="DKY68"/>
      <c r="DKZ68"/>
      <c r="DLA68"/>
      <c r="DLB68"/>
      <c r="DLC68"/>
      <c r="DLD68"/>
      <c r="DLE68"/>
      <c r="DLF68"/>
      <c r="DLG68"/>
      <c r="DLH68"/>
      <c r="DLI68"/>
      <c r="DLJ68"/>
      <c r="DLK68"/>
      <c r="DLL68"/>
      <c r="DLM68"/>
      <c r="DLN68"/>
      <c r="DLO68"/>
      <c r="DLP68"/>
      <c r="DLQ68"/>
      <c r="DLR68"/>
      <c r="DLS68"/>
      <c r="DLT68"/>
      <c r="DLU68"/>
      <c r="DLV68"/>
      <c r="DLW68"/>
      <c r="DLX68"/>
      <c r="DLY68"/>
      <c r="DLZ68"/>
      <c r="DMA68"/>
      <c r="DMB68"/>
      <c r="DMC68"/>
      <c r="DMD68"/>
      <c r="DME68"/>
      <c r="DMF68"/>
      <c r="DMG68"/>
      <c r="DMH68"/>
      <c r="DMI68"/>
      <c r="DMJ68"/>
      <c r="DMK68"/>
      <c r="DML68"/>
      <c r="DMM68"/>
      <c r="DMN68"/>
      <c r="DMO68"/>
      <c r="DMP68"/>
      <c r="DMQ68"/>
      <c r="DMR68"/>
      <c r="DMS68"/>
      <c r="DMT68"/>
      <c r="DMU68"/>
      <c r="DMV68"/>
      <c r="DMW68"/>
      <c r="DMX68"/>
      <c r="DMY68"/>
      <c r="DMZ68"/>
      <c r="DNA68"/>
      <c r="DNB68"/>
      <c r="DNC68"/>
      <c r="DND68"/>
      <c r="DNE68"/>
      <c r="DNF68"/>
      <c r="DNG68"/>
      <c r="DNH68"/>
      <c r="DNI68"/>
      <c r="DNJ68"/>
      <c r="DNK68"/>
      <c r="DNL68"/>
      <c r="DNM68"/>
      <c r="DNN68"/>
      <c r="DNO68"/>
      <c r="DNP68"/>
      <c r="DNQ68"/>
      <c r="DNR68"/>
      <c r="DNS68"/>
      <c r="DNT68"/>
      <c r="DNU68"/>
      <c r="DNV68"/>
      <c r="DNW68"/>
      <c r="DNX68"/>
      <c r="DNY68"/>
      <c r="DNZ68"/>
      <c r="DOA68"/>
      <c r="DOB68"/>
      <c r="DOC68"/>
      <c r="DOD68"/>
      <c r="DOE68"/>
      <c r="DOF68"/>
      <c r="DOG68"/>
      <c r="DOH68"/>
      <c r="DOI68"/>
      <c r="DOJ68"/>
      <c r="DOK68"/>
      <c r="DOL68"/>
      <c r="DOM68"/>
      <c r="DON68"/>
      <c r="DOO68"/>
      <c r="DOP68"/>
      <c r="DOQ68"/>
      <c r="DOR68"/>
      <c r="DOS68"/>
      <c r="DOT68"/>
      <c r="DOU68"/>
      <c r="DOV68"/>
      <c r="DOW68"/>
      <c r="DOX68"/>
      <c r="DOY68"/>
      <c r="DOZ68"/>
      <c r="DPA68"/>
      <c r="DPB68"/>
      <c r="DPC68"/>
      <c r="DPD68"/>
      <c r="DPE68"/>
      <c r="DPF68"/>
      <c r="DPG68"/>
      <c r="DPH68"/>
      <c r="DPI68"/>
      <c r="DPJ68"/>
      <c r="DPK68"/>
      <c r="DPL68"/>
      <c r="DPM68"/>
      <c r="DPN68"/>
      <c r="DPO68"/>
      <c r="DPP68"/>
      <c r="DPQ68"/>
      <c r="DPR68"/>
      <c r="DPS68"/>
      <c r="DPT68"/>
      <c r="DPU68"/>
      <c r="DPV68"/>
      <c r="DPW68"/>
      <c r="DPX68"/>
      <c r="DPY68"/>
      <c r="DPZ68"/>
      <c r="DQA68"/>
      <c r="DQB68"/>
      <c r="DQC68"/>
      <c r="DQD68"/>
      <c r="DQE68"/>
      <c r="DQF68"/>
      <c r="DQG68"/>
      <c r="DQH68"/>
      <c r="DQI68"/>
      <c r="DQJ68"/>
      <c r="DQK68"/>
      <c r="DQL68"/>
      <c r="DQM68"/>
      <c r="DQN68"/>
      <c r="DQO68"/>
      <c r="DQP68"/>
      <c r="DQQ68"/>
      <c r="DQR68"/>
      <c r="DQS68"/>
      <c r="DQT68"/>
      <c r="DQU68"/>
      <c r="DQV68"/>
      <c r="DQW68"/>
      <c r="DQX68"/>
      <c r="DQY68"/>
      <c r="DQZ68"/>
      <c r="DRA68"/>
      <c r="DRB68"/>
      <c r="DRC68"/>
      <c r="DRD68"/>
      <c r="DRE68"/>
      <c r="DRF68"/>
      <c r="DRG68"/>
      <c r="DRH68"/>
      <c r="DRI68"/>
      <c r="DRJ68"/>
      <c r="DRK68"/>
      <c r="DRL68"/>
      <c r="DRM68"/>
      <c r="DRN68"/>
      <c r="DRO68"/>
      <c r="DRP68"/>
      <c r="DRQ68"/>
      <c r="DRR68"/>
      <c r="DRS68"/>
      <c r="DRT68"/>
      <c r="DRU68"/>
      <c r="DRV68"/>
      <c r="DRW68"/>
      <c r="DRX68"/>
      <c r="DRY68"/>
      <c r="DRZ68"/>
      <c r="DSA68"/>
      <c r="DSB68"/>
      <c r="DSC68"/>
      <c r="DSD68"/>
      <c r="DSE68"/>
      <c r="DSF68"/>
      <c r="DSG68"/>
      <c r="DSH68"/>
      <c r="DSI68"/>
      <c r="DSJ68"/>
      <c r="DSK68"/>
      <c r="DSL68"/>
      <c r="DSM68"/>
      <c r="DSN68"/>
      <c r="DSO68"/>
      <c r="DSP68"/>
      <c r="DSQ68"/>
      <c r="DSR68"/>
      <c r="DSS68"/>
      <c r="DST68"/>
      <c r="DSU68"/>
      <c r="DSV68"/>
      <c r="DSW68"/>
      <c r="DSX68"/>
      <c r="DSY68"/>
      <c r="DSZ68"/>
      <c r="DTA68"/>
      <c r="DTB68"/>
      <c r="DTC68"/>
      <c r="DTD68"/>
      <c r="DTE68"/>
      <c r="DTF68"/>
      <c r="DTG68"/>
      <c r="DTH68"/>
      <c r="DTI68"/>
      <c r="DTJ68"/>
      <c r="DTK68"/>
      <c r="DTL68"/>
      <c r="DTM68"/>
      <c r="DTN68"/>
      <c r="DTO68"/>
      <c r="DTP68"/>
      <c r="DTQ68"/>
      <c r="DTR68"/>
      <c r="DTS68"/>
      <c r="DTT68"/>
      <c r="DTU68"/>
      <c r="DTV68"/>
      <c r="DTW68"/>
      <c r="DTX68"/>
      <c r="DTY68"/>
      <c r="DTZ68"/>
      <c r="DUA68"/>
      <c r="DUB68"/>
      <c r="DUC68"/>
      <c r="DUD68"/>
      <c r="DUE68"/>
      <c r="DUF68"/>
      <c r="DUG68"/>
      <c r="DUH68"/>
      <c r="DUI68"/>
      <c r="DUJ68"/>
      <c r="DUK68"/>
      <c r="DUL68"/>
      <c r="DUM68"/>
      <c r="DUN68"/>
      <c r="DUO68"/>
      <c r="DUP68"/>
      <c r="DUQ68"/>
      <c r="DUR68"/>
      <c r="DUS68"/>
      <c r="DUT68"/>
      <c r="DUU68"/>
      <c r="DUV68"/>
      <c r="DUW68"/>
      <c r="DUX68"/>
      <c r="DUY68"/>
      <c r="DUZ68"/>
      <c r="DVA68"/>
      <c r="DVB68"/>
      <c r="DVC68"/>
      <c r="DVD68"/>
      <c r="DVE68"/>
      <c r="DVF68"/>
      <c r="DVG68"/>
      <c r="DVH68"/>
      <c r="DVI68"/>
      <c r="DVJ68"/>
      <c r="DVK68"/>
      <c r="DVL68"/>
      <c r="DVM68"/>
      <c r="DVN68"/>
      <c r="DVO68"/>
      <c r="DVP68"/>
      <c r="DVQ68"/>
      <c r="DVR68"/>
      <c r="DVS68"/>
      <c r="DVT68"/>
      <c r="DVU68"/>
      <c r="DVV68"/>
      <c r="DVW68"/>
      <c r="DVX68"/>
      <c r="DVY68"/>
      <c r="DVZ68"/>
      <c r="DWA68"/>
      <c r="DWB68"/>
      <c r="DWC68"/>
      <c r="DWD68"/>
      <c r="DWE68"/>
      <c r="DWF68"/>
      <c r="DWG68"/>
      <c r="DWH68"/>
      <c r="DWI68"/>
      <c r="DWJ68"/>
      <c r="DWK68"/>
      <c r="DWL68"/>
      <c r="DWM68"/>
      <c r="DWN68"/>
      <c r="DWO68"/>
      <c r="DWP68"/>
      <c r="DWQ68"/>
      <c r="DWR68"/>
      <c r="DWS68"/>
      <c r="DWT68"/>
      <c r="DWU68"/>
      <c r="DWV68"/>
      <c r="DWW68"/>
      <c r="DWX68"/>
      <c r="DWY68"/>
      <c r="DWZ68"/>
      <c r="DXA68"/>
      <c r="DXB68"/>
      <c r="DXC68"/>
      <c r="DXD68"/>
      <c r="DXE68"/>
      <c r="DXF68"/>
      <c r="DXG68"/>
      <c r="DXH68"/>
      <c r="DXI68"/>
      <c r="DXJ68"/>
      <c r="DXK68"/>
      <c r="DXL68"/>
      <c r="DXM68"/>
      <c r="DXN68"/>
      <c r="DXO68"/>
      <c r="DXP68"/>
      <c r="DXQ68"/>
      <c r="DXR68"/>
      <c r="DXS68"/>
      <c r="DXT68"/>
      <c r="DXU68"/>
      <c r="DXV68"/>
      <c r="DXW68"/>
      <c r="DXX68"/>
      <c r="DXY68"/>
      <c r="DXZ68"/>
      <c r="DYA68"/>
      <c r="DYB68"/>
      <c r="DYC68"/>
      <c r="DYD68"/>
      <c r="DYE68"/>
      <c r="DYF68"/>
      <c r="DYG68"/>
      <c r="DYH68"/>
      <c r="DYI68"/>
      <c r="DYJ68"/>
      <c r="DYK68"/>
      <c r="DYL68"/>
      <c r="DYM68"/>
      <c r="DYN68"/>
      <c r="DYO68"/>
      <c r="DYP68"/>
      <c r="DYQ68"/>
      <c r="DYR68"/>
      <c r="DYS68"/>
      <c r="DYT68"/>
      <c r="DYU68"/>
      <c r="DYV68"/>
      <c r="DYW68"/>
      <c r="DYX68"/>
      <c r="DYY68"/>
      <c r="DYZ68"/>
      <c r="DZA68"/>
      <c r="DZB68"/>
      <c r="DZC68"/>
      <c r="DZD68"/>
      <c r="DZE68"/>
      <c r="DZF68"/>
      <c r="DZG68"/>
      <c r="DZH68"/>
      <c r="DZI68"/>
      <c r="DZJ68"/>
      <c r="DZK68"/>
      <c r="DZL68"/>
      <c r="DZM68"/>
      <c r="DZN68"/>
      <c r="DZO68"/>
      <c r="DZP68"/>
      <c r="DZQ68"/>
      <c r="DZR68"/>
      <c r="DZS68"/>
      <c r="DZT68"/>
      <c r="DZU68"/>
      <c r="DZV68"/>
      <c r="DZW68"/>
      <c r="DZX68"/>
      <c r="DZY68"/>
      <c r="DZZ68"/>
      <c r="EAA68"/>
      <c r="EAB68"/>
      <c r="EAC68"/>
      <c r="EAD68"/>
      <c r="EAE68"/>
      <c r="EAF68"/>
      <c r="EAG68"/>
      <c r="EAH68"/>
      <c r="EAI68"/>
      <c r="EAJ68"/>
      <c r="EAK68"/>
      <c r="EAL68"/>
      <c r="EAM68"/>
      <c r="EAN68"/>
      <c r="EAO68"/>
      <c r="EAP68"/>
      <c r="EAQ68"/>
      <c r="EAR68"/>
      <c r="EAS68"/>
      <c r="EAT68"/>
      <c r="EAU68"/>
      <c r="EAV68"/>
      <c r="EAW68"/>
      <c r="EAX68"/>
      <c r="EAY68"/>
      <c r="EAZ68"/>
      <c r="EBA68"/>
      <c r="EBB68"/>
      <c r="EBC68"/>
      <c r="EBD68"/>
      <c r="EBE68"/>
      <c r="EBF68"/>
      <c r="EBG68"/>
      <c r="EBH68"/>
      <c r="EBI68"/>
      <c r="EBJ68"/>
      <c r="EBK68"/>
      <c r="EBL68"/>
      <c r="EBM68"/>
      <c r="EBN68"/>
      <c r="EBO68"/>
      <c r="EBP68"/>
      <c r="EBQ68"/>
      <c r="EBR68"/>
      <c r="EBS68"/>
      <c r="EBT68"/>
      <c r="EBU68"/>
      <c r="EBV68"/>
      <c r="EBW68"/>
      <c r="EBX68"/>
      <c r="EBY68"/>
      <c r="EBZ68"/>
      <c r="ECA68"/>
      <c r="ECB68"/>
      <c r="ECC68"/>
      <c r="ECD68"/>
      <c r="ECE68"/>
      <c r="ECF68"/>
      <c r="ECG68"/>
      <c r="ECH68"/>
      <c r="ECI68"/>
      <c r="ECJ68"/>
      <c r="ECK68"/>
      <c r="ECL68"/>
      <c r="ECM68"/>
      <c r="ECN68"/>
      <c r="ECO68"/>
      <c r="ECP68"/>
      <c r="ECQ68"/>
      <c r="ECR68"/>
      <c r="ECS68"/>
      <c r="ECT68"/>
      <c r="ECU68"/>
      <c r="ECV68"/>
      <c r="ECW68"/>
      <c r="ECX68"/>
      <c r="ECY68"/>
      <c r="ECZ68"/>
      <c r="EDA68"/>
      <c r="EDB68"/>
      <c r="EDC68"/>
      <c r="EDD68"/>
      <c r="EDE68"/>
      <c r="EDF68"/>
      <c r="EDG68"/>
      <c r="EDH68"/>
      <c r="EDI68"/>
      <c r="EDJ68"/>
      <c r="EDK68"/>
      <c r="EDL68"/>
      <c r="EDM68"/>
      <c r="EDN68"/>
      <c r="EDO68"/>
      <c r="EDP68"/>
      <c r="EDQ68"/>
      <c r="EDR68"/>
      <c r="EDS68"/>
      <c r="EDT68"/>
      <c r="EDU68"/>
      <c r="EDV68"/>
      <c r="EDW68"/>
      <c r="EDX68"/>
      <c r="EDY68"/>
      <c r="EDZ68"/>
      <c r="EEA68"/>
      <c r="EEB68"/>
      <c r="EEC68"/>
      <c r="EED68"/>
      <c r="EEE68"/>
      <c r="EEF68"/>
      <c r="EEG68"/>
      <c r="EEH68"/>
      <c r="EEI68"/>
      <c r="EEJ68"/>
      <c r="EEK68"/>
      <c r="EEL68"/>
      <c r="EEM68"/>
      <c r="EEN68"/>
      <c r="EEO68"/>
      <c r="EEP68"/>
      <c r="EEQ68"/>
      <c r="EER68"/>
      <c r="EES68"/>
      <c r="EET68"/>
      <c r="EEU68"/>
      <c r="EEV68"/>
      <c r="EEW68"/>
      <c r="EEX68"/>
      <c r="EEY68"/>
      <c r="EEZ68"/>
      <c r="EFA68"/>
      <c r="EFB68"/>
      <c r="EFC68"/>
      <c r="EFD68"/>
      <c r="EFE68"/>
      <c r="EFF68"/>
      <c r="EFG68"/>
      <c r="EFH68"/>
      <c r="EFI68"/>
      <c r="EFJ68"/>
      <c r="EFK68"/>
      <c r="EFL68"/>
      <c r="EFM68"/>
      <c r="EFN68"/>
      <c r="EFO68"/>
      <c r="EFP68"/>
      <c r="EFQ68"/>
      <c r="EFR68"/>
      <c r="EFS68"/>
      <c r="EFT68"/>
      <c r="EFU68"/>
      <c r="EFV68"/>
      <c r="EFW68"/>
      <c r="EFX68"/>
      <c r="EFY68"/>
      <c r="EFZ68"/>
      <c r="EGA68"/>
      <c r="EGB68"/>
      <c r="EGC68"/>
      <c r="EGD68"/>
      <c r="EGE68"/>
      <c r="EGF68"/>
      <c r="EGG68"/>
      <c r="EGH68"/>
      <c r="EGI68"/>
      <c r="EGJ68"/>
      <c r="EGK68"/>
      <c r="EGL68"/>
      <c r="EGM68"/>
      <c r="EGN68"/>
      <c r="EGO68"/>
      <c r="EGP68"/>
      <c r="EGQ68"/>
      <c r="EGR68"/>
      <c r="EGS68"/>
      <c r="EGT68"/>
      <c r="EGU68"/>
      <c r="EGV68"/>
      <c r="EGW68"/>
      <c r="EGX68"/>
      <c r="EGY68"/>
      <c r="EGZ68"/>
      <c r="EHA68"/>
      <c r="EHB68"/>
      <c r="EHC68"/>
      <c r="EHD68"/>
      <c r="EHE68"/>
      <c r="EHF68"/>
      <c r="EHG68"/>
      <c r="EHH68"/>
      <c r="EHI68"/>
      <c r="EHJ68"/>
      <c r="EHK68"/>
      <c r="EHL68"/>
      <c r="EHM68"/>
      <c r="EHN68"/>
      <c r="EHO68"/>
      <c r="EHP68"/>
      <c r="EHQ68"/>
      <c r="EHR68"/>
      <c r="EHS68"/>
      <c r="EHT68"/>
      <c r="EHU68"/>
      <c r="EHV68"/>
      <c r="EHW68"/>
      <c r="EHX68"/>
      <c r="EHY68"/>
      <c r="EHZ68"/>
      <c r="EIA68"/>
      <c r="EIB68"/>
      <c r="EIC68"/>
      <c r="EID68"/>
      <c r="EIE68"/>
      <c r="EIF68"/>
      <c r="EIG68"/>
      <c r="EIH68"/>
      <c r="EII68"/>
      <c r="EIJ68"/>
      <c r="EIK68"/>
      <c r="EIL68"/>
      <c r="EIM68"/>
      <c r="EIN68"/>
      <c r="EIO68"/>
      <c r="EIP68"/>
      <c r="EIQ68"/>
      <c r="EIR68"/>
      <c r="EIS68"/>
      <c r="EIT68"/>
      <c r="EIU68"/>
      <c r="EIV68"/>
      <c r="EIW68"/>
      <c r="EIX68"/>
      <c r="EIY68"/>
      <c r="EIZ68"/>
      <c r="EJA68"/>
      <c r="EJB68"/>
      <c r="EJC68"/>
      <c r="EJD68"/>
      <c r="EJE68"/>
      <c r="EJF68"/>
      <c r="EJG68"/>
      <c r="EJH68"/>
      <c r="EJI68"/>
      <c r="EJJ68"/>
      <c r="EJK68"/>
      <c r="EJL68"/>
      <c r="EJM68"/>
      <c r="EJN68"/>
      <c r="EJO68"/>
      <c r="EJP68"/>
      <c r="EJQ68"/>
      <c r="EJR68"/>
      <c r="EJS68"/>
      <c r="EJT68"/>
      <c r="EJU68"/>
      <c r="EJV68"/>
      <c r="EJW68"/>
      <c r="EJX68"/>
      <c r="EJY68"/>
      <c r="EJZ68"/>
      <c r="EKA68"/>
      <c r="EKB68"/>
      <c r="EKC68"/>
      <c r="EKD68"/>
      <c r="EKE68"/>
      <c r="EKF68"/>
      <c r="EKG68"/>
      <c r="EKH68"/>
      <c r="EKI68"/>
      <c r="EKJ68"/>
      <c r="EKK68"/>
      <c r="EKL68"/>
      <c r="EKM68"/>
      <c r="EKN68"/>
      <c r="EKO68"/>
      <c r="EKP68"/>
      <c r="EKQ68"/>
      <c r="EKR68"/>
      <c r="EKS68"/>
      <c r="EKT68"/>
      <c r="EKU68"/>
      <c r="EKV68"/>
      <c r="EKW68"/>
      <c r="EKX68"/>
      <c r="EKY68"/>
      <c r="EKZ68"/>
      <c r="ELA68"/>
      <c r="ELB68"/>
      <c r="ELC68"/>
      <c r="ELD68"/>
      <c r="ELE68"/>
      <c r="ELF68"/>
      <c r="ELG68"/>
      <c r="ELH68"/>
      <c r="ELI68"/>
      <c r="ELJ68"/>
      <c r="ELK68"/>
      <c r="ELL68"/>
      <c r="ELM68"/>
      <c r="ELN68"/>
      <c r="ELO68"/>
      <c r="ELP68"/>
      <c r="ELQ68"/>
      <c r="ELR68"/>
      <c r="ELS68"/>
      <c r="ELT68"/>
      <c r="ELU68"/>
      <c r="ELV68"/>
      <c r="ELW68"/>
      <c r="ELX68"/>
      <c r="ELY68"/>
      <c r="ELZ68"/>
      <c r="EMA68"/>
      <c r="EMB68"/>
      <c r="EMC68"/>
      <c r="EMD68"/>
      <c r="EME68"/>
      <c r="EMF68"/>
      <c r="EMG68"/>
      <c r="EMH68"/>
      <c r="EMI68"/>
      <c r="EMJ68"/>
      <c r="EMK68"/>
      <c r="EML68"/>
      <c r="EMM68"/>
      <c r="EMN68"/>
      <c r="EMO68"/>
      <c r="EMP68"/>
      <c r="EMQ68"/>
      <c r="EMR68"/>
      <c r="EMS68"/>
      <c r="EMT68"/>
      <c r="EMU68"/>
      <c r="EMV68"/>
      <c r="EMW68"/>
      <c r="EMX68"/>
      <c r="EMY68"/>
      <c r="EMZ68"/>
      <c r="ENA68"/>
      <c r="ENB68"/>
      <c r="ENC68"/>
      <c r="END68"/>
      <c r="ENE68"/>
      <c r="ENF68"/>
      <c r="ENG68"/>
      <c r="ENH68"/>
      <c r="ENI68"/>
      <c r="ENJ68"/>
      <c r="ENK68"/>
      <c r="ENL68"/>
      <c r="ENM68"/>
      <c r="ENN68"/>
      <c r="ENO68"/>
      <c r="ENP68"/>
      <c r="ENQ68"/>
      <c r="ENR68"/>
      <c r="ENS68"/>
      <c r="ENT68"/>
      <c r="ENU68"/>
      <c r="ENV68"/>
      <c r="ENW68"/>
      <c r="ENX68"/>
      <c r="ENY68"/>
      <c r="ENZ68"/>
      <c r="EOA68"/>
      <c r="EOB68"/>
      <c r="EOC68"/>
      <c r="EOD68"/>
      <c r="EOE68"/>
      <c r="EOF68"/>
      <c r="EOG68"/>
      <c r="EOH68"/>
      <c r="EOI68"/>
      <c r="EOJ68"/>
      <c r="EOK68"/>
      <c r="EOL68"/>
      <c r="EOM68"/>
      <c r="EON68"/>
      <c r="EOO68"/>
      <c r="EOP68"/>
      <c r="EOQ68"/>
      <c r="EOR68"/>
      <c r="EOS68"/>
      <c r="EOT68"/>
      <c r="EOU68"/>
      <c r="EOV68"/>
      <c r="EOW68"/>
      <c r="EOX68"/>
      <c r="EOY68"/>
      <c r="EOZ68"/>
      <c r="EPA68"/>
      <c r="EPB68"/>
      <c r="EPC68"/>
      <c r="EPD68"/>
      <c r="EPE68"/>
      <c r="EPF68"/>
      <c r="EPG68"/>
      <c r="EPH68"/>
      <c r="EPI68"/>
      <c r="EPJ68"/>
      <c r="EPK68"/>
      <c r="EPL68"/>
      <c r="EPM68"/>
      <c r="EPN68"/>
      <c r="EPO68"/>
      <c r="EPP68"/>
      <c r="EPQ68"/>
      <c r="EPR68"/>
      <c r="EPS68"/>
      <c r="EPT68"/>
      <c r="EPU68"/>
      <c r="EPV68"/>
      <c r="EPW68"/>
      <c r="EPX68"/>
      <c r="EPY68"/>
      <c r="EPZ68"/>
      <c r="EQA68"/>
      <c r="EQB68"/>
      <c r="EQC68"/>
      <c r="EQD68"/>
      <c r="EQE68"/>
      <c r="EQF68"/>
      <c r="EQG68"/>
      <c r="EQH68"/>
      <c r="EQI68"/>
      <c r="EQJ68"/>
      <c r="EQK68"/>
      <c r="EQL68"/>
      <c r="EQM68"/>
      <c r="EQN68"/>
      <c r="EQO68"/>
      <c r="EQP68"/>
      <c r="EQQ68"/>
      <c r="EQR68"/>
      <c r="EQS68"/>
      <c r="EQT68"/>
      <c r="EQU68"/>
      <c r="EQV68"/>
      <c r="EQW68"/>
      <c r="EQX68"/>
      <c r="EQY68"/>
      <c r="EQZ68"/>
      <c r="ERA68"/>
      <c r="ERB68"/>
      <c r="ERC68"/>
      <c r="ERD68"/>
      <c r="ERE68"/>
      <c r="ERF68"/>
      <c r="ERG68"/>
      <c r="ERH68"/>
      <c r="ERI68"/>
      <c r="ERJ68"/>
      <c r="ERK68"/>
      <c r="ERL68"/>
      <c r="ERM68"/>
      <c r="ERN68"/>
      <c r="ERO68"/>
      <c r="ERP68"/>
      <c r="ERQ68"/>
      <c r="ERR68"/>
      <c r="ERS68"/>
      <c r="ERT68"/>
      <c r="ERU68"/>
      <c r="ERV68"/>
      <c r="ERW68"/>
      <c r="ERX68"/>
      <c r="ERY68"/>
      <c r="ERZ68"/>
      <c r="ESA68"/>
      <c r="ESB68"/>
      <c r="ESC68"/>
      <c r="ESD68"/>
      <c r="ESE68"/>
      <c r="ESF68"/>
      <c r="ESG68"/>
      <c r="ESH68"/>
      <c r="ESI68"/>
      <c r="ESJ68"/>
      <c r="ESK68"/>
      <c r="ESL68"/>
      <c r="ESM68"/>
      <c r="ESN68"/>
      <c r="ESO68"/>
      <c r="ESP68"/>
      <c r="ESQ68"/>
      <c r="ESR68"/>
      <c r="ESS68"/>
      <c r="EST68"/>
      <c r="ESU68"/>
      <c r="ESV68"/>
      <c r="ESW68"/>
      <c r="ESX68"/>
      <c r="ESY68"/>
      <c r="ESZ68"/>
      <c r="ETA68"/>
      <c r="ETB68"/>
      <c r="ETC68"/>
      <c r="ETD68"/>
      <c r="ETE68"/>
      <c r="ETF68"/>
      <c r="ETG68"/>
      <c r="ETH68"/>
      <c r="ETI68"/>
      <c r="ETJ68"/>
      <c r="ETK68"/>
      <c r="ETL68"/>
      <c r="ETM68"/>
      <c r="ETN68"/>
      <c r="ETO68"/>
      <c r="ETP68"/>
      <c r="ETQ68"/>
      <c r="ETR68"/>
      <c r="ETS68"/>
      <c r="ETT68"/>
      <c r="ETU68"/>
      <c r="ETV68"/>
      <c r="ETW68"/>
      <c r="ETX68"/>
      <c r="ETY68"/>
      <c r="ETZ68"/>
      <c r="EUA68"/>
      <c r="EUB68"/>
      <c r="EUC68"/>
      <c r="EUD68"/>
      <c r="EUE68"/>
      <c r="EUF68"/>
      <c r="EUG68"/>
      <c r="EUH68"/>
      <c r="EUI68"/>
      <c r="EUJ68"/>
      <c r="EUK68"/>
      <c r="EUL68"/>
      <c r="EUM68"/>
      <c r="EUN68"/>
      <c r="EUO68"/>
      <c r="EUP68"/>
      <c r="EUQ68"/>
      <c r="EUR68"/>
      <c r="EUS68"/>
      <c r="EUT68"/>
      <c r="EUU68"/>
      <c r="EUV68"/>
      <c r="EUW68"/>
      <c r="EUX68"/>
      <c r="EUY68"/>
      <c r="EUZ68"/>
      <c r="EVA68"/>
      <c r="EVB68"/>
      <c r="EVC68"/>
      <c r="EVD68"/>
      <c r="EVE68"/>
      <c r="EVF68"/>
      <c r="EVG68"/>
      <c r="EVH68"/>
      <c r="EVI68"/>
      <c r="EVJ68"/>
      <c r="EVK68"/>
      <c r="EVL68"/>
      <c r="EVM68"/>
      <c r="EVN68"/>
      <c r="EVO68"/>
      <c r="EVP68"/>
      <c r="EVQ68"/>
      <c r="EVR68"/>
      <c r="EVS68"/>
      <c r="EVT68"/>
      <c r="EVU68"/>
      <c r="EVV68"/>
      <c r="EVW68"/>
      <c r="EVX68"/>
      <c r="EVY68"/>
      <c r="EVZ68"/>
      <c r="EWA68"/>
      <c r="EWB68"/>
      <c r="EWC68"/>
      <c r="EWD68"/>
      <c r="EWE68"/>
      <c r="EWF68"/>
      <c r="EWG68"/>
      <c r="EWH68"/>
      <c r="EWI68"/>
      <c r="EWJ68"/>
      <c r="EWK68"/>
      <c r="EWL68"/>
      <c r="EWM68"/>
      <c r="EWN68"/>
      <c r="EWO68"/>
      <c r="EWP68"/>
      <c r="EWQ68"/>
      <c r="EWR68"/>
      <c r="EWS68"/>
      <c r="EWT68"/>
      <c r="EWU68"/>
      <c r="EWV68"/>
      <c r="EWW68"/>
      <c r="EWX68"/>
      <c r="EWY68"/>
      <c r="EWZ68"/>
      <c r="EXA68"/>
      <c r="EXB68"/>
      <c r="EXC68"/>
      <c r="EXD68"/>
      <c r="EXE68"/>
      <c r="EXF68"/>
      <c r="EXG68"/>
      <c r="EXH68"/>
      <c r="EXI68"/>
      <c r="EXJ68"/>
      <c r="EXK68"/>
      <c r="EXL68"/>
      <c r="EXM68"/>
      <c r="EXN68"/>
      <c r="EXO68"/>
      <c r="EXP68"/>
      <c r="EXQ68"/>
      <c r="EXR68"/>
      <c r="EXS68"/>
      <c r="EXT68"/>
      <c r="EXU68"/>
      <c r="EXV68"/>
      <c r="EXW68"/>
      <c r="EXX68"/>
      <c r="EXY68"/>
      <c r="EXZ68"/>
      <c r="EYA68"/>
      <c r="EYB68"/>
      <c r="EYC68"/>
      <c r="EYD68"/>
      <c r="EYE68"/>
      <c r="EYF68"/>
      <c r="EYG68"/>
      <c r="EYH68"/>
      <c r="EYI68"/>
      <c r="EYJ68"/>
      <c r="EYK68"/>
      <c r="EYL68"/>
      <c r="EYM68"/>
      <c r="EYN68"/>
      <c r="EYO68"/>
      <c r="EYP68"/>
      <c r="EYQ68"/>
      <c r="EYR68"/>
      <c r="EYS68"/>
      <c r="EYT68"/>
      <c r="EYU68"/>
      <c r="EYV68"/>
      <c r="EYW68"/>
      <c r="EYX68"/>
      <c r="EYY68"/>
      <c r="EYZ68"/>
      <c r="EZA68"/>
      <c r="EZB68"/>
      <c r="EZC68"/>
      <c r="EZD68"/>
      <c r="EZE68"/>
      <c r="EZF68"/>
      <c r="EZG68"/>
      <c r="EZH68"/>
      <c r="EZI68"/>
      <c r="EZJ68"/>
      <c r="EZK68"/>
      <c r="EZL68"/>
      <c r="EZM68"/>
      <c r="EZN68"/>
      <c r="EZO68"/>
      <c r="EZP68"/>
      <c r="EZQ68"/>
      <c r="EZR68"/>
      <c r="EZS68"/>
      <c r="EZT68"/>
      <c r="EZU68"/>
      <c r="EZV68"/>
      <c r="EZW68"/>
      <c r="EZX68"/>
      <c r="EZY68"/>
      <c r="EZZ68"/>
      <c r="FAA68"/>
      <c r="FAB68"/>
      <c r="FAC68"/>
      <c r="FAD68"/>
      <c r="FAE68"/>
      <c r="FAF68"/>
      <c r="FAG68"/>
      <c r="FAH68"/>
      <c r="FAI68"/>
      <c r="FAJ68"/>
      <c r="FAK68"/>
      <c r="FAL68"/>
      <c r="FAM68"/>
      <c r="FAN68"/>
      <c r="FAO68"/>
      <c r="FAP68"/>
      <c r="FAQ68"/>
      <c r="FAR68"/>
      <c r="FAS68"/>
      <c r="FAT68"/>
      <c r="FAU68"/>
      <c r="FAV68"/>
      <c r="FAW68"/>
      <c r="FAX68"/>
      <c r="FAY68"/>
      <c r="FAZ68"/>
      <c r="FBA68"/>
      <c r="FBB68"/>
      <c r="FBC68"/>
      <c r="FBD68"/>
      <c r="FBE68"/>
      <c r="FBF68"/>
      <c r="FBG68"/>
      <c r="FBH68"/>
      <c r="FBI68"/>
      <c r="FBJ68"/>
      <c r="FBK68"/>
      <c r="FBL68"/>
      <c r="FBM68"/>
      <c r="FBN68"/>
      <c r="FBO68"/>
      <c r="FBP68"/>
      <c r="FBQ68"/>
      <c r="FBR68"/>
      <c r="FBS68"/>
      <c r="FBT68"/>
      <c r="FBU68"/>
      <c r="FBV68"/>
      <c r="FBW68"/>
      <c r="FBX68"/>
      <c r="FBY68"/>
      <c r="FBZ68"/>
      <c r="FCA68"/>
      <c r="FCB68"/>
      <c r="FCC68"/>
      <c r="FCD68"/>
      <c r="FCE68"/>
      <c r="FCF68"/>
      <c r="FCG68"/>
      <c r="FCH68"/>
      <c r="FCI68"/>
      <c r="FCJ68"/>
      <c r="FCK68"/>
      <c r="FCL68"/>
      <c r="FCM68"/>
      <c r="FCN68"/>
      <c r="FCO68"/>
      <c r="FCP68"/>
      <c r="FCQ68"/>
      <c r="FCR68"/>
      <c r="FCS68"/>
      <c r="FCT68"/>
      <c r="FCU68"/>
      <c r="FCV68"/>
      <c r="FCW68"/>
      <c r="FCX68"/>
      <c r="FCY68"/>
      <c r="FCZ68"/>
      <c r="FDA68"/>
      <c r="FDB68"/>
      <c r="FDC68"/>
      <c r="FDD68"/>
      <c r="FDE68"/>
      <c r="FDF68"/>
      <c r="FDG68"/>
      <c r="FDH68"/>
      <c r="FDI68"/>
      <c r="FDJ68"/>
      <c r="FDK68"/>
      <c r="FDL68"/>
      <c r="FDM68"/>
      <c r="FDN68"/>
      <c r="FDO68"/>
      <c r="FDP68"/>
      <c r="FDQ68"/>
      <c r="FDR68"/>
      <c r="FDS68"/>
      <c r="FDT68"/>
      <c r="FDU68"/>
      <c r="FDV68"/>
      <c r="FDW68"/>
      <c r="FDX68"/>
      <c r="FDY68"/>
      <c r="FDZ68"/>
      <c r="FEA68"/>
      <c r="FEB68"/>
      <c r="FEC68"/>
      <c r="FED68"/>
      <c r="FEE68"/>
      <c r="FEF68"/>
      <c r="FEG68"/>
      <c r="FEH68"/>
      <c r="FEI68"/>
      <c r="FEJ68"/>
      <c r="FEK68"/>
      <c r="FEL68"/>
      <c r="FEM68"/>
      <c r="FEN68"/>
      <c r="FEO68"/>
      <c r="FEP68"/>
      <c r="FEQ68"/>
      <c r="FER68"/>
      <c r="FES68"/>
      <c r="FET68"/>
      <c r="FEU68"/>
      <c r="FEV68"/>
      <c r="FEW68"/>
      <c r="FEX68"/>
      <c r="FEY68"/>
      <c r="FEZ68"/>
      <c r="FFA68"/>
      <c r="FFB68"/>
      <c r="FFC68"/>
      <c r="FFD68"/>
      <c r="FFE68"/>
      <c r="FFF68"/>
      <c r="FFG68"/>
      <c r="FFH68"/>
      <c r="FFI68"/>
      <c r="FFJ68"/>
      <c r="FFK68"/>
      <c r="FFL68"/>
      <c r="FFM68"/>
      <c r="FFN68"/>
      <c r="FFO68"/>
      <c r="FFP68"/>
      <c r="FFQ68"/>
      <c r="FFR68"/>
      <c r="FFS68"/>
      <c r="FFT68"/>
      <c r="FFU68"/>
      <c r="FFV68"/>
      <c r="FFW68"/>
      <c r="FFX68"/>
      <c r="FFY68"/>
      <c r="FFZ68"/>
      <c r="FGA68"/>
      <c r="FGB68"/>
      <c r="FGC68"/>
      <c r="FGD68"/>
      <c r="FGE68"/>
      <c r="FGF68"/>
      <c r="FGG68"/>
      <c r="FGH68"/>
      <c r="FGI68"/>
      <c r="FGJ68"/>
      <c r="FGK68"/>
      <c r="FGL68"/>
      <c r="FGM68"/>
      <c r="FGN68"/>
      <c r="FGO68"/>
      <c r="FGP68"/>
      <c r="FGQ68"/>
      <c r="FGR68"/>
      <c r="FGS68"/>
      <c r="FGT68"/>
      <c r="FGU68"/>
      <c r="FGV68"/>
      <c r="FGW68"/>
      <c r="FGX68"/>
      <c r="FGY68"/>
      <c r="FGZ68"/>
      <c r="FHA68"/>
      <c r="FHB68"/>
      <c r="FHC68"/>
      <c r="FHD68"/>
      <c r="FHE68"/>
      <c r="FHF68"/>
      <c r="FHG68"/>
      <c r="FHH68"/>
      <c r="FHI68"/>
      <c r="FHJ68"/>
      <c r="FHK68"/>
      <c r="FHL68"/>
      <c r="FHM68"/>
      <c r="FHN68"/>
      <c r="FHO68"/>
      <c r="FHP68"/>
      <c r="FHQ68"/>
      <c r="FHR68"/>
      <c r="FHS68"/>
      <c r="FHT68"/>
      <c r="FHU68"/>
      <c r="FHV68"/>
      <c r="FHW68"/>
      <c r="FHX68"/>
      <c r="FHY68"/>
      <c r="FHZ68"/>
      <c r="FIA68"/>
      <c r="FIB68"/>
      <c r="FIC68"/>
      <c r="FID68"/>
      <c r="FIE68"/>
      <c r="FIF68"/>
      <c r="FIG68"/>
      <c r="FIH68"/>
      <c r="FII68"/>
      <c r="FIJ68"/>
      <c r="FIK68"/>
      <c r="FIL68"/>
      <c r="FIM68"/>
      <c r="FIN68"/>
      <c r="FIO68"/>
      <c r="FIP68"/>
      <c r="FIQ68"/>
      <c r="FIR68"/>
      <c r="FIS68"/>
      <c r="FIT68"/>
      <c r="FIU68"/>
      <c r="FIV68"/>
      <c r="FIW68"/>
      <c r="FIX68"/>
      <c r="FIY68"/>
      <c r="FIZ68"/>
      <c r="FJA68"/>
      <c r="FJB68"/>
      <c r="FJC68"/>
      <c r="FJD68"/>
      <c r="FJE68"/>
      <c r="FJF68"/>
      <c r="FJG68"/>
      <c r="FJH68"/>
      <c r="FJI68"/>
      <c r="FJJ68"/>
      <c r="FJK68"/>
      <c r="FJL68"/>
      <c r="FJM68"/>
      <c r="FJN68"/>
      <c r="FJO68"/>
      <c r="FJP68"/>
      <c r="FJQ68"/>
      <c r="FJR68"/>
      <c r="FJS68"/>
      <c r="FJT68"/>
      <c r="FJU68"/>
      <c r="FJV68"/>
      <c r="FJW68"/>
      <c r="FJX68"/>
      <c r="FJY68"/>
      <c r="FJZ68"/>
      <c r="FKA68"/>
      <c r="FKB68"/>
      <c r="FKC68"/>
      <c r="FKD68"/>
      <c r="FKE68"/>
      <c r="FKF68"/>
      <c r="FKG68"/>
      <c r="FKH68"/>
      <c r="FKI68"/>
      <c r="FKJ68"/>
      <c r="FKK68"/>
      <c r="FKL68"/>
      <c r="FKM68"/>
      <c r="FKN68"/>
      <c r="FKO68"/>
      <c r="FKP68"/>
      <c r="FKQ68"/>
      <c r="FKR68"/>
      <c r="FKS68"/>
      <c r="FKT68"/>
      <c r="FKU68"/>
      <c r="FKV68"/>
      <c r="FKW68"/>
      <c r="FKX68"/>
      <c r="FKY68"/>
      <c r="FKZ68"/>
      <c r="FLA68"/>
      <c r="FLB68"/>
      <c r="FLC68"/>
      <c r="FLD68"/>
      <c r="FLE68"/>
      <c r="FLF68"/>
      <c r="FLG68"/>
      <c r="FLH68"/>
      <c r="FLI68"/>
      <c r="FLJ68"/>
      <c r="FLK68"/>
      <c r="FLL68"/>
      <c r="FLM68"/>
      <c r="FLN68"/>
      <c r="FLO68"/>
      <c r="FLP68"/>
      <c r="FLQ68"/>
      <c r="FLR68"/>
      <c r="FLS68"/>
      <c r="FLT68"/>
      <c r="FLU68"/>
      <c r="FLV68"/>
      <c r="FLW68"/>
      <c r="FLX68"/>
      <c r="FLY68"/>
      <c r="FLZ68"/>
      <c r="FMA68"/>
      <c r="FMB68"/>
      <c r="FMC68"/>
      <c r="FMD68"/>
      <c r="FME68"/>
      <c r="FMF68"/>
      <c r="FMG68"/>
      <c r="FMH68"/>
      <c r="FMI68"/>
      <c r="FMJ68"/>
      <c r="FMK68"/>
      <c r="FML68"/>
      <c r="FMM68"/>
      <c r="FMN68"/>
      <c r="FMO68"/>
      <c r="FMP68"/>
      <c r="FMQ68"/>
      <c r="FMR68"/>
      <c r="FMS68"/>
      <c r="FMT68"/>
      <c r="FMU68"/>
      <c r="FMV68"/>
      <c r="FMW68"/>
      <c r="FMX68"/>
      <c r="FMY68"/>
      <c r="FMZ68"/>
      <c r="FNA68"/>
      <c r="FNB68"/>
      <c r="FNC68"/>
      <c r="FND68"/>
      <c r="FNE68"/>
      <c r="FNF68"/>
      <c r="FNG68"/>
      <c r="FNH68"/>
      <c r="FNI68"/>
      <c r="FNJ68"/>
      <c r="FNK68"/>
      <c r="FNL68"/>
      <c r="FNM68"/>
      <c r="FNN68"/>
      <c r="FNO68"/>
      <c r="FNP68"/>
      <c r="FNQ68"/>
      <c r="FNR68"/>
      <c r="FNS68"/>
      <c r="FNT68"/>
      <c r="FNU68"/>
      <c r="FNV68"/>
      <c r="FNW68"/>
      <c r="FNX68"/>
      <c r="FNY68"/>
      <c r="FNZ68"/>
      <c r="FOA68"/>
      <c r="FOB68"/>
      <c r="FOC68"/>
      <c r="FOD68"/>
      <c r="FOE68"/>
      <c r="FOF68"/>
      <c r="FOG68"/>
      <c r="FOH68"/>
      <c r="FOI68"/>
      <c r="FOJ68"/>
      <c r="FOK68"/>
      <c r="FOL68"/>
      <c r="FOM68"/>
      <c r="FON68"/>
      <c r="FOO68"/>
      <c r="FOP68"/>
      <c r="FOQ68"/>
      <c r="FOR68"/>
      <c r="FOS68"/>
      <c r="FOT68"/>
      <c r="FOU68"/>
      <c r="FOV68"/>
      <c r="FOW68"/>
      <c r="FOX68"/>
      <c r="FOY68"/>
      <c r="FOZ68"/>
      <c r="FPA68"/>
      <c r="FPB68"/>
      <c r="FPC68"/>
      <c r="FPD68"/>
      <c r="FPE68"/>
      <c r="FPF68"/>
      <c r="FPG68"/>
      <c r="FPH68"/>
      <c r="FPI68"/>
      <c r="FPJ68"/>
      <c r="FPK68"/>
      <c r="FPL68"/>
      <c r="FPM68"/>
      <c r="FPN68"/>
      <c r="FPO68"/>
      <c r="FPP68"/>
      <c r="FPQ68"/>
      <c r="FPR68"/>
      <c r="FPS68"/>
      <c r="FPT68"/>
      <c r="FPU68"/>
      <c r="FPV68"/>
      <c r="FPW68"/>
      <c r="FPX68"/>
      <c r="FPY68"/>
      <c r="FPZ68"/>
      <c r="FQA68"/>
      <c r="FQB68"/>
      <c r="FQC68"/>
      <c r="FQD68"/>
      <c r="FQE68"/>
      <c r="FQF68"/>
      <c r="FQG68"/>
      <c r="FQH68"/>
      <c r="FQI68"/>
      <c r="FQJ68"/>
      <c r="FQK68"/>
      <c r="FQL68"/>
      <c r="FQM68"/>
      <c r="FQN68"/>
      <c r="FQO68"/>
      <c r="FQP68"/>
      <c r="FQQ68"/>
      <c r="FQR68"/>
      <c r="FQS68"/>
      <c r="FQT68"/>
      <c r="FQU68"/>
      <c r="FQV68"/>
      <c r="FQW68"/>
      <c r="FQX68"/>
      <c r="FQY68"/>
      <c r="FQZ68"/>
      <c r="FRA68"/>
      <c r="FRB68"/>
      <c r="FRC68"/>
      <c r="FRD68"/>
      <c r="FRE68"/>
      <c r="FRF68"/>
      <c r="FRG68"/>
      <c r="FRH68"/>
      <c r="FRI68"/>
      <c r="FRJ68"/>
      <c r="FRK68"/>
      <c r="FRL68"/>
      <c r="FRM68"/>
      <c r="FRN68"/>
      <c r="FRO68"/>
      <c r="FRP68"/>
      <c r="FRQ68"/>
      <c r="FRR68"/>
      <c r="FRS68"/>
      <c r="FRT68"/>
      <c r="FRU68"/>
      <c r="FRV68"/>
      <c r="FRW68"/>
      <c r="FRX68"/>
      <c r="FRY68"/>
      <c r="FRZ68"/>
      <c r="FSA68"/>
      <c r="FSB68"/>
      <c r="FSC68"/>
      <c r="FSD68"/>
      <c r="FSE68"/>
      <c r="FSF68"/>
      <c r="FSG68"/>
      <c r="FSH68"/>
      <c r="FSI68"/>
      <c r="FSJ68"/>
      <c r="FSK68"/>
      <c r="FSL68"/>
      <c r="FSM68"/>
      <c r="FSN68"/>
      <c r="FSO68"/>
      <c r="FSP68"/>
      <c r="FSQ68"/>
      <c r="FSR68"/>
      <c r="FSS68"/>
      <c r="FST68"/>
      <c r="FSU68"/>
      <c r="FSV68"/>
      <c r="FSW68"/>
      <c r="FSX68"/>
      <c r="FSY68"/>
      <c r="FSZ68"/>
      <c r="FTA68"/>
      <c r="FTB68"/>
      <c r="FTC68"/>
      <c r="FTD68"/>
      <c r="FTE68"/>
      <c r="FTF68"/>
      <c r="FTG68"/>
      <c r="FTH68"/>
      <c r="FTI68"/>
      <c r="FTJ68"/>
      <c r="FTK68"/>
      <c r="FTL68"/>
      <c r="FTM68"/>
      <c r="FTN68"/>
      <c r="FTO68"/>
      <c r="FTP68"/>
      <c r="FTQ68"/>
      <c r="FTR68"/>
      <c r="FTS68"/>
      <c r="FTT68"/>
      <c r="FTU68"/>
      <c r="FTV68"/>
      <c r="FTW68"/>
      <c r="FTX68"/>
      <c r="FTY68"/>
      <c r="FTZ68"/>
      <c r="FUA68"/>
      <c r="FUB68"/>
      <c r="FUC68"/>
      <c r="FUD68"/>
      <c r="FUE68"/>
      <c r="FUF68"/>
      <c r="FUG68"/>
      <c r="FUH68"/>
      <c r="FUI68"/>
      <c r="FUJ68"/>
      <c r="FUK68"/>
      <c r="FUL68"/>
      <c r="FUM68"/>
      <c r="FUN68"/>
      <c r="FUO68"/>
      <c r="FUP68"/>
      <c r="FUQ68"/>
      <c r="FUR68"/>
      <c r="FUS68"/>
      <c r="FUT68"/>
      <c r="FUU68"/>
      <c r="FUV68"/>
      <c r="FUW68"/>
      <c r="FUX68"/>
      <c r="FUY68"/>
      <c r="FUZ68"/>
      <c r="FVA68"/>
      <c r="FVB68"/>
      <c r="FVC68"/>
      <c r="FVD68"/>
      <c r="FVE68"/>
      <c r="FVF68"/>
      <c r="FVG68"/>
      <c r="FVH68"/>
      <c r="FVI68"/>
      <c r="FVJ68"/>
      <c r="FVK68"/>
      <c r="FVL68"/>
      <c r="FVM68"/>
      <c r="FVN68"/>
      <c r="FVO68"/>
      <c r="FVP68"/>
      <c r="FVQ68"/>
      <c r="FVR68"/>
      <c r="FVS68"/>
      <c r="FVT68"/>
      <c r="FVU68"/>
      <c r="FVV68"/>
      <c r="FVW68"/>
      <c r="FVX68"/>
      <c r="FVY68"/>
      <c r="FVZ68"/>
      <c r="FWA68"/>
      <c r="FWB68"/>
      <c r="FWC68"/>
      <c r="FWD68"/>
      <c r="FWE68"/>
      <c r="FWF68"/>
      <c r="FWG68"/>
      <c r="FWH68"/>
      <c r="FWI68"/>
      <c r="FWJ68"/>
      <c r="FWK68"/>
      <c r="FWL68"/>
      <c r="FWM68"/>
      <c r="FWN68"/>
      <c r="FWO68"/>
      <c r="FWP68"/>
      <c r="FWQ68"/>
      <c r="FWR68"/>
      <c r="FWS68"/>
      <c r="FWT68"/>
      <c r="FWU68"/>
      <c r="FWV68"/>
      <c r="FWW68"/>
      <c r="FWX68"/>
      <c r="FWY68"/>
      <c r="FWZ68"/>
      <c r="FXA68"/>
      <c r="FXB68"/>
      <c r="FXC68"/>
      <c r="FXD68"/>
      <c r="FXE68"/>
      <c r="FXF68"/>
      <c r="FXG68"/>
      <c r="FXH68"/>
      <c r="FXI68"/>
      <c r="FXJ68"/>
      <c r="FXK68"/>
      <c r="FXL68"/>
      <c r="FXM68"/>
      <c r="FXN68"/>
      <c r="FXO68"/>
      <c r="FXP68"/>
      <c r="FXQ68"/>
      <c r="FXR68"/>
      <c r="FXS68"/>
      <c r="FXT68"/>
      <c r="FXU68"/>
      <c r="FXV68"/>
      <c r="FXW68"/>
      <c r="FXX68"/>
      <c r="FXY68"/>
      <c r="FXZ68"/>
      <c r="FYA68"/>
      <c r="FYB68"/>
      <c r="FYC68"/>
      <c r="FYD68"/>
      <c r="FYE68"/>
      <c r="FYF68"/>
      <c r="FYG68"/>
      <c r="FYH68"/>
      <c r="FYI68"/>
      <c r="FYJ68"/>
      <c r="FYK68"/>
      <c r="FYL68"/>
      <c r="FYM68"/>
      <c r="FYN68"/>
      <c r="FYO68"/>
      <c r="FYP68"/>
      <c r="FYQ68"/>
      <c r="FYR68"/>
      <c r="FYS68"/>
      <c r="FYT68"/>
      <c r="FYU68"/>
      <c r="FYV68"/>
      <c r="FYW68"/>
      <c r="FYX68"/>
      <c r="FYY68"/>
      <c r="FYZ68"/>
      <c r="FZA68"/>
      <c r="FZB68"/>
      <c r="FZC68"/>
      <c r="FZD68"/>
      <c r="FZE68"/>
      <c r="FZF68"/>
      <c r="FZG68"/>
      <c r="FZH68"/>
      <c r="FZI68"/>
      <c r="FZJ68"/>
      <c r="FZK68"/>
      <c r="FZL68"/>
      <c r="FZM68"/>
      <c r="FZN68"/>
      <c r="FZO68"/>
      <c r="FZP68"/>
      <c r="FZQ68"/>
      <c r="FZR68"/>
      <c r="FZS68"/>
      <c r="FZT68"/>
      <c r="FZU68"/>
      <c r="FZV68"/>
      <c r="FZW68"/>
      <c r="FZX68"/>
      <c r="FZY68"/>
      <c r="FZZ68"/>
      <c r="GAA68"/>
      <c r="GAB68"/>
      <c r="GAC68"/>
      <c r="GAD68"/>
      <c r="GAE68"/>
      <c r="GAF68"/>
      <c r="GAG68"/>
      <c r="GAH68"/>
      <c r="GAI68"/>
      <c r="GAJ68"/>
      <c r="GAK68"/>
      <c r="GAL68"/>
      <c r="GAM68"/>
      <c r="GAN68"/>
      <c r="GAO68"/>
      <c r="GAP68"/>
      <c r="GAQ68"/>
      <c r="GAR68"/>
      <c r="GAS68"/>
      <c r="GAT68"/>
      <c r="GAU68"/>
      <c r="GAV68"/>
      <c r="GAW68"/>
      <c r="GAX68"/>
      <c r="GAY68"/>
      <c r="GAZ68"/>
      <c r="GBA68"/>
      <c r="GBB68"/>
      <c r="GBC68"/>
      <c r="GBD68"/>
      <c r="GBE68"/>
      <c r="GBF68"/>
      <c r="GBG68"/>
      <c r="GBH68"/>
      <c r="GBI68"/>
      <c r="GBJ68"/>
      <c r="GBK68"/>
      <c r="GBL68"/>
      <c r="GBM68"/>
      <c r="GBN68"/>
      <c r="GBO68"/>
      <c r="GBP68"/>
      <c r="GBQ68"/>
      <c r="GBR68"/>
      <c r="GBS68"/>
      <c r="GBT68"/>
      <c r="GBU68"/>
      <c r="GBV68"/>
      <c r="GBW68"/>
      <c r="GBX68"/>
      <c r="GBY68"/>
      <c r="GBZ68"/>
      <c r="GCA68"/>
      <c r="GCB68"/>
      <c r="GCC68"/>
      <c r="GCD68"/>
      <c r="GCE68"/>
      <c r="GCF68"/>
      <c r="GCG68"/>
      <c r="GCH68"/>
      <c r="GCI68"/>
      <c r="GCJ68"/>
      <c r="GCK68"/>
      <c r="GCL68"/>
      <c r="GCM68"/>
      <c r="GCN68"/>
      <c r="GCO68"/>
      <c r="GCP68"/>
      <c r="GCQ68"/>
      <c r="GCR68"/>
      <c r="GCS68"/>
      <c r="GCT68"/>
      <c r="GCU68"/>
      <c r="GCV68"/>
      <c r="GCW68"/>
      <c r="GCX68"/>
      <c r="GCY68"/>
      <c r="GCZ68"/>
      <c r="GDA68"/>
      <c r="GDB68"/>
      <c r="GDC68"/>
      <c r="GDD68"/>
      <c r="GDE68"/>
      <c r="GDF68"/>
      <c r="GDG68"/>
      <c r="GDH68"/>
      <c r="GDI68"/>
      <c r="GDJ68"/>
      <c r="GDK68"/>
      <c r="GDL68"/>
      <c r="GDM68"/>
      <c r="GDN68"/>
      <c r="GDO68"/>
      <c r="GDP68"/>
      <c r="GDQ68"/>
      <c r="GDR68"/>
      <c r="GDS68"/>
      <c r="GDT68"/>
      <c r="GDU68"/>
      <c r="GDV68"/>
      <c r="GDW68"/>
      <c r="GDX68"/>
      <c r="GDY68"/>
      <c r="GDZ68"/>
      <c r="GEA68"/>
      <c r="GEB68"/>
      <c r="GEC68"/>
      <c r="GED68"/>
      <c r="GEE68"/>
      <c r="GEF68"/>
      <c r="GEG68"/>
      <c r="GEH68"/>
      <c r="GEI68"/>
      <c r="GEJ68"/>
      <c r="GEK68"/>
      <c r="GEL68"/>
      <c r="GEM68"/>
      <c r="GEN68"/>
      <c r="GEO68"/>
      <c r="GEP68"/>
      <c r="GEQ68"/>
      <c r="GER68"/>
      <c r="GES68"/>
      <c r="GET68"/>
      <c r="GEU68"/>
      <c r="GEV68"/>
      <c r="GEW68"/>
      <c r="GEX68"/>
      <c r="GEY68"/>
      <c r="GEZ68"/>
      <c r="GFA68"/>
      <c r="GFB68"/>
      <c r="GFC68"/>
      <c r="GFD68"/>
      <c r="GFE68"/>
      <c r="GFF68"/>
      <c r="GFG68"/>
      <c r="GFH68"/>
      <c r="GFI68"/>
      <c r="GFJ68"/>
      <c r="GFK68"/>
      <c r="GFL68"/>
      <c r="GFM68"/>
      <c r="GFN68"/>
      <c r="GFO68"/>
      <c r="GFP68"/>
      <c r="GFQ68"/>
      <c r="GFR68"/>
      <c r="GFS68"/>
      <c r="GFT68"/>
      <c r="GFU68"/>
      <c r="GFV68"/>
      <c r="GFW68"/>
      <c r="GFX68"/>
      <c r="GFY68"/>
      <c r="GFZ68"/>
      <c r="GGA68"/>
      <c r="GGB68"/>
      <c r="GGC68"/>
      <c r="GGD68"/>
      <c r="GGE68"/>
      <c r="GGF68"/>
      <c r="GGG68"/>
      <c r="GGH68"/>
      <c r="GGI68"/>
      <c r="GGJ68"/>
      <c r="GGK68"/>
      <c r="GGL68"/>
      <c r="GGM68"/>
      <c r="GGN68"/>
      <c r="GGO68"/>
      <c r="GGP68"/>
      <c r="GGQ68"/>
      <c r="GGR68"/>
      <c r="GGS68"/>
      <c r="GGT68"/>
      <c r="GGU68"/>
      <c r="GGV68"/>
      <c r="GGW68"/>
      <c r="GGX68"/>
      <c r="GGY68"/>
      <c r="GGZ68"/>
      <c r="GHA68"/>
      <c r="GHB68"/>
      <c r="GHC68"/>
      <c r="GHD68"/>
      <c r="GHE68"/>
      <c r="GHF68"/>
      <c r="GHG68"/>
      <c r="GHH68"/>
      <c r="GHI68"/>
      <c r="GHJ68"/>
      <c r="GHK68"/>
      <c r="GHL68"/>
      <c r="GHM68"/>
      <c r="GHN68"/>
      <c r="GHO68"/>
      <c r="GHP68"/>
      <c r="GHQ68"/>
      <c r="GHR68"/>
      <c r="GHS68"/>
      <c r="GHT68"/>
      <c r="GHU68"/>
      <c r="GHV68"/>
      <c r="GHW68"/>
      <c r="GHX68"/>
      <c r="GHY68"/>
      <c r="GHZ68"/>
      <c r="GIA68"/>
      <c r="GIB68"/>
      <c r="GIC68"/>
      <c r="GID68"/>
      <c r="GIE68"/>
      <c r="GIF68"/>
      <c r="GIG68"/>
      <c r="GIH68"/>
      <c r="GII68"/>
      <c r="GIJ68"/>
      <c r="GIK68"/>
      <c r="GIL68"/>
      <c r="GIM68"/>
      <c r="GIN68"/>
      <c r="GIO68"/>
      <c r="GIP68"/>
      <c r="GIQ68"/>
      <c r="GIR68"/>
      <c r="GIS68"/>
      <c r="GIT68"/>
      <c r="GIU68"/>
      <c r="GIV68"/>
      <c r="GIW68"/>
      <c r="GIX68"/>
      <c r="GIY68"/>
      <c r="GIZ68"/>
      <c r="GJA68"/>
      <c r="GJB68"/>
      <c r="GJC68"/>
      <c r="GJD68"/>
      <c r="GJE68"/>
      <c r="GJF68"/>
      <c r="GJG68"/>
      <c r="GJH68"/>
      <c r="GJI68"/>
      <c r="GJJ68"/>
      <c r="GJK68"/>
      <c r="GJL68"/>
      <c r="GJM68"/>
      <c r="GJN68"/>
      <c r="GJO68"/>
      <c r="GJP68"/>
      <c r="GJQ68"/>
      <c r="GJR68"/>
      <c r="GJS68"/>
      <c r="GJT68"/>
      <c r="GJU68"/>
      <c r="GJV68"/>
      <c r="GJW68"/>
      <c r="GJX68"/>
      <c r="GJY68"/>
      <c r="GJZ68"/>
      <c r="GKA68"/>
      <c r="GKB68"/>
      <c r="GKC68"/>
      <c r="GKD68"/>
      <c r="GKE68"/>
      <c r="GKF68"/>
      <c r="GKG68"/>
      <c r="GKH68"/>
      <c r="GKI68"/>
      <c r="GKJ68"/>
      <c r="GKK68"/>
      <c r="GKL68"/>
      <c r="GKM68"/>
      <c r="GKN68"/>
      <c r="GKO68"/>
      <c r="GKP68"/>
      <c r="GKQ68"/>
      <c r="GKR68"/>
      <c r="GKS68"/>
      <c r="GKT68"/>
      <c r="GKU68"/>
      <c r="GKV68"/>
      <c r="GKW68"/>
      <c r="GKX68"/>
      <c r="GKY68"/>
      <c r="GKZ68"/>
      <c r="GLA68"/>
      <c r="GLB68"/>
      <c r="GLC68"/>
      <c r="GLD68"/>
      <c r="GLE68"/>
      <c r="GLF68"/>
      <c r="GLG68"/>
      <c r="GLH68"/>
      <c r="GLI68"/>
      <c r="GLJ68"/>
      <c r="GLK68"/>
      <c r="GLL68"/>
      <c r="GLM68"/>
      <c r="GLN68"/>
      <c r="GLO68"/>
      <c r="GLP68"/>
      <c r="GLQ68"/>
      <c r="GLR68"/>
      <c r="GLS68"/>
      <c r="GLT68"/>
      <c r="GLU68"/>
      <c r="GLV68"/>
      <c r="GLW68"/>
      <c r="GLX68"/>
      <c r="GLY68"/>
      <c r="GLZ68"/>
      <c r="GMA68"/>
      <c r="GMB68"/>
      <c r="GMC68"/>
      <c r="GMD68"/>
      <c r="GME68"/>
      <c r="GMF68"/>
      <c r="GMG68"/>
      <c r="GMH68"/>
      <c r="GMI68"/>
      <c r="GMJ68"/>
      <c r="GMK68"/>
      <c r="GML68"/>
      <c r="GMM68"/>
      <c r="GMN68"/>
      <c r="GMO68"/>
      <c r="GMP68"/>
      <c r="GMQ68"/>
      <c r="GMR68"/>
      <c r="GMS68"/>
      <c r="GMT68"/>
      <c r="GMU68"/>
      <c r="GMV68"/>
      <c r="GMW68"/>
      <c r="GMX68"/>
      <c r="GMY68"/>
      <c r="GMZ68"/>
      <c r="GNA68"/>
      <c r="GNB68"/>
      <c r="GNC68"/>
      <c r="GND68"/>
      <c r="GNE68"/>
      <c r="GNF68"/>
      <c r="GNG68"/>
      <c r="GNH68"/>
      <c r="GNI68"/>
      <c r="GNJ68"/>
      <c r="GNK68"/>
      <c r="GNL68"/>
      <c r="GNM68"/>
      <c r="GNN68"/>
      <c r="GNO68"/>
      <c r="GNP68"/>
      <c r="GNQ68"/>
      <c r="GNR68"/>
      <c r="GNS68"/>
      <c r="GNT68"/>
      <c r="GNU68"/>
      <c r="GNV68"/>
      <c r="GNW68"/>
      <c r="GNX68"/>
      <c r="GNY68"/>
      <c r="GNZ68"/>
      <c r="GOA68"/>
      <c r="GOB68"/>
      <c r="GOC68"/>
      <c r="GOD68"/>
      <c r="GOE68"/>
      <c r="GOF68"/>
      <c r="GOG68"/>
      <c r="GOH68"/>
      <c r="GOI68"/>
      <c r="GOJ68"/>
      <c r="GOK68"/>
      <c r="GOL68"/>
      <c r="GOM68"/>
      <c r="GON68"/>
      <c r="GOO68"/>
      <c r="GOP68"/>
      <c r="GOQ68"/>
      <c r="GOR68"/>
      <c r="GOS68"/>
      <c r="GOT68"/>
      <c r="GOU68"/>
      <c r="GOV68"/>
      <c r="GOW68"/>
      <c r="GOX68"/>
      <c r="GOY68"/>
      <c r="GOZ68"/>
      <c r="GPA68"/>
      <c r="GPB68"/>
      <c r="GPC68"/>
      <c r="GPD68"/>
      <c r="GPE68"/>
      <c r="GPF68"/>
      <c r="GPG68"/>
      <c r="GPH68"/>
      <c r="GPI68"/>
      <c r="GPJ68"/>
      <c r="GPK68"/>
      <c r="GPL68"/>
      <c r="GPM68"/>
      <c r="GPN68"/>
      <c r="GPO68"/>
      <c r="GPP68"/>
      <c r="GPQ68"/>
      <c r="GPR68"/>
      <c r="GPS68"/>
      <c r="GPT68"/>
      <c r="GPU68"/>
      <c r="GPV68"/>
      <c r="GPW68"/>
      <c r="GPX68"/>
      <c r="GPY68"/>
      <c r="GPZ68"/>
      <c r="GQA68"/>
      <c r="GQB68"/>
      <c r="GQC68"/>
      <c r="GQD68"/>
      <c r="GQE68"/>
      <c r="GQF68"/>
      <c r="GQG68"/>
      <c r="GQH68"/>
      <c r="GQI68"/>
      <c r="GQJ68"/>
      <c r="GQK68"/>
      <c r="GQL68"/>
      <c r="GQM68"/>
      <c r="GQN68"/>
      <c r="GQO68"/>
      <c r="GQP68"/>
      <c r="GQQ68"/>
      <c r="GQR68"/>
      <c r="GQS68"/>
      <c r="GQT68"/>
      <c r="GQU68"/>
      <c r="GQV68"/>
      <c r="GQW68"/>
      <c r="GQX68"/>
      <c r="GQY68"/>
      <c r="GQZ68"/>
      <c r="GRA68"/>
      <c r="GRB68"/>
      <c r="GRC68"/>
      <c r="GRD68"/>
      <c r="GRE68"/>
      <c r="GRF68"/>
      <c r="GRG68"/>
      <c r="GRH68"/>
      <c r="GRI68"/>
      <c r="GRJ68"/>
      <c r="GRK68"/>
      <c r="GRL68"/>
      <c r="GRM68"/>
      <c r="GRN68"/>
      <c r="GRO68"/>
      <c r="GRP68"/>
      <c r="GRQ68"/>
      <c r="GRR68"/>
      <c r="GRS68"/>
      <c r="GRT68"/>
      <c r="GRU68"/>
      <c r="GRV68"/>
      <c r="GRW68"/>
      <c r="GRX68"/>
      <c r="GRY68"/>
      <c r="GRZ68"/>
      <c r="GSA68"/>
      <c r="GSB68"/>
      <c r="GSC68"/>
      <c r="GSD68"/>
      <c r="GSE68"/>
      <c r="GSF68"/>
      <c r="GSG68"/>
      <c r="GSH68"/>
      <c r="GSI68"/>
      <c r="GSJ68"/>
      <c r="GSK68"/>
      <c r="GSL68"/>
      <c r="GSM68"/>
      <c r="GSN68"/>
      <c r="GSO68"/>
      <c r="GSP68"/>
      <c r="GSQ68"/>
      <c r="GSR68"/>
      <c r="GSS68"/>
      <c r="GST68"/>
      <c r="GSU68"/>
      <c r="GSV68"/>
      <c r="GSW68"/>
      <c r="GSX68"/>
      <c r="GSY68"/>
      <c r="GSZ68"/>
      <c r="GTA68"/>
      <c r="GTB68"/>
      <c r="GTC68"/>
      <c r="GTD68"/>
      <c r="GTE68"/>
      <c r="GTF68"/>
      <c r="GTG68"/>
      <c r="GTH68"/>
      <c r="GTI68"/>
      <c r="GTJ68"/>
      <c r="GTK68"/>
      <c r="GTL68"/>
      <c r="GTM68"/>
      <c r="GTN68"/>
      <c r="GTO68"/>
      <c r="GTP68"/>
      <c r="GTQ68"/>
      <c r="GTR68"/>
      <c r="GTS68"/>
      <c r="GTT68"/>
      <c r="GTU68"/>
      <c r="GTV68"/>
      <c r="GTW68"/>
      <c r="GTX68"/>
      <c r="GTY68"/>
      <c r="GTZ68"/>
      <c r="GUA68"/>
      <c r="GUB68"/>
      <c r="GUC68"/>
      <c r="GUD68"/>
      <c r="GUE68"/>
      <c r="GUF68"/>
      <c r="GUG68"/>
      <c r="GUH68"/>
      <c r="GUI68"/>
      <c r="GUJ68"/>
      <c r="GUK68"/>
      <c r="GUL68"/>
      <c r="GUM68"/>
      <c r="GUN68"/>
      <c r="GUO68"/>
      <c r="GUP68"/>
      <c r="GUQ68"/>
      <c r="GUR68"/>
      <c r="GUS68"/>
      <c r="GUT68"/>
      <c r="GUU68"/>
      <c r="GUV68"/>
      <c r="GUW68"/>
      <c r="GUX68"/>
      <c r="GUY68"/>
      <c r="GUZ68"/>
      <c r="GVA68"/>
      <c r="GVB68"/>
      <c r="GVC68"/>
      <c r="GVD68"/>
      <c r="GVE68"/>
      <c r="GVF68"/>
      <c r="GVG68"/>
      <c r="GVH68"/>
      <c r="GVI68"/>
      <c r="GVJ68"/>
      <c r="GVK68"/>
      <c r="GVL68"/>
      <c r="GVM68"/>
      <c r="GVN68"/>
      <c r="GVO68"/>
      <c r="GVP68"/>
      <c r="GVQ68"/>
      <c r="GVR68"/>
      <c r="GVS68"/>
      <c r="GVT68"/>
      <c r="GVU68"/>
      <c r="GVV68"/>
      <c r="GVW68"/>
      <c r="GVX68"/>
      <c r="GVY68"/>
      <c r="GVZ68"/>
      <c r="GWA68"/>
      <c r="GWB68"/>
      <c r="GWC68"/>
      <c r="GWD68"/>
      <c r="GWE68"/>
      <c r="GWF68"/>
      <c r="GWG68"/>
      <c r="GWH68"/>
      <c r="GWI68"/>
      <c r="GWJ68"/>
      <c r="GWK68"/>
      <c r="GWL68"/>
      <c r="GWM68"/>
      <c r="GWN68"/>
      <c r="GWO68"/>
      <c r="GWP68"/>
      <c r="GWQ68"/>
      <c r="GWR68"/>
      <c r="GWS68"/>
      <c r="GWT68"/>
      <c r="GWU68"/>
      <c r="GWV68"/>
      <c r="GWW68"/>
      <c r="GWX68"/>
      <c r="GWY68"/>
      <c r="GWZ68"/>
      <c r="GXA68"/>
      <c r="GXB68"/>
      <c r="GXC68"/>
      <c r="GXD68"/>
      <c r="GXE68"/>
      <c r="GXF68"/>
      <c r="GXG68"/>
      <c r="GXH68"/>
      <c r="GXI68"/>
      <c r="GXJ68"/>
      <c r="GXK68"/>
      <c r="GXL68"/>
      <c r="GXM68"/>
      <c r="GXN68"/>
      <c r="GXO68"/>
      <c r="GXP68"/>
      <c r="GXQ68"/>
      <c r="GXR68"/>
      <c r="GXS68"/>
      <c r="GXT68"/>
      <c r="GXU68"/>
      <c r="GXV68"/>
      <c r="GXW68"/>
      <c r="GXX68"/>
      <c r="GXY68"/>
      <c r="GXZ68"/>
      <c r="GYA68"/>
      <c r="GYB68"/>
      <c r="GYC68"/>
      <c r="GYD68"/>
      <c r="GYE68"/>
      <c r="GYF68"/>
      <c r="GYG68"/>
      <c r="GYH68"/>
      <c r="GYI68"/>
      <c r="GYJ68"/>
      <c r="GYK68"/>
      <c r="GYL68"/>
      <c r="GYM68"/>
      <c r="GYN68"/>
      <c r="GYO68"/>
      <c r="GYP68"/>
      <c r="GYQ68"/>
      <c r="GYR68"/>
      <c r="GYS68"/>
      <c r="GYT68"/>
      <c r="GYU68"/>
      <c r="GYV68"/>
      <c r="GYW68"/>
      <c r="GYX68"/>
      <c r="GYY68"/>
      <c r="GYZ68"/>
      <c r="GZA68"/>
      <c r="GZB68"/>
      <c r="GZC68"/>
      <c r="GZD68"/>
      <c r="GZE68"/>
      <c r="GZF68"/>
      <c r="GZG68"/>
      <c r="GZH68"/>
      <c r="GZI68"/>
      <c r="GZJ68"/>
      <c r="GZK68"/>
      <c r="GZL68"/>
      <c r="GZM68"/>
      <c r="GZN68"/>
      <c r="GZO68"/>
      <c r="GZP68"/>
      <c r="GZQ68"/>
      <c r="GZR68"/>
      <c r="GZS68"/>
      <c r="GZT68"/>
      <c r="GZU68"/>
      <c r="GZV68"/>
      <c r="GZW68"/>
      <c r="GZX68"/>
      <c r="GZY68"/>
      <c r="GZZ68"/>
      <c r="HAA68"/>
      <c r="HAB68"/>
      <c r="HAC68"/>
      <c r="HAD68"/>
      <c r="HAE68"/>
      <c r="HAF68"/>
      <c r="HAG68"/>
      <c r="HAH68"/>
      <c r="HAI68"/>
      <c r="HAJ68"/>
      <c r="HAK68"/>
      <c r="HAL68"/>
      <c r="HAM68"/>
      <c r="HAN68"/>
      <c r="HAO68"/>
      <c r="HAP68"/>
      <c r="HAQ68"/>
      <c r="HAR68"/>
      <c r="HAS68"/>
      <c r="HAT68"/>
      <c r="HAU68"/>
      <c r="HAV68"/>
      <c r="HAW68"/>
      <c r="HAX68"/>
      <c r="HAY68"/>
      <c r="HAZ68"/>
      <c r="HBA68"/>
      <c r="HBB68"/>
      <c r="HBC68"/>
      <c r="HBD68"/>
      <c r="HBE68"/>
      <c r="HBF68"/>
      <c r="HBG68"/>
      <c r="HBH68"/>
      <c r="HBI68"/>
      <c r="HBJ68"/>
      <c r="HBK68"/>
      <c r="HBL68"/>
      <c r="HBM68"/>
      <c r="HBN68"/>
      <c r="HBO68"/>
      <c r="HBP68"/>
      <c r="HBQ68"/>
      <c r="HBR68"/>
      <c r="HBS68"/>
      <c r="HBT68"/>
      <c r="HBU68"/>
      <c r="HBV68"/>
      <c r="HBW68"/>
      <c r="HBX68"/>
      <c r="HBY68"/>
      <c r="HBZ68"/>
      <c r="HCA68"/>
      <c r="HCB68"/>
      <c r="HCC68"/>
      <c r="HCD68"/>
      <c r="HCE68"/>
      <c r="HCF68"/>
      <c r="HCG68"/>
      <c r="HCH68"/>
      <c r="HCI68"/>
      <c r="HCJ68"/>
      <c r="HCK68"/>
      <c r="HCL68"/>
      <c r="HCM68"/>
      <c r="HCN68"/>
      <c r="HCO68"/>
      <c r="HCP68"/>
      <c r="HCQ68"/>
      <c r="HCR68"/>
      <c r="HCS68"/>
      <c r="HCT68"/>
      <c r="HCU68"/>
      <c r="HCV68"/>
      <c r="HCW68"/>
      <c r="HCX68"/>
      <c r="HCY68"/>
      <c r="HCZ68"/>
      <c r="HDA68"/>
      <c r="HDB68"/>
      <c r="HDC68"/>
      <c r="HDD68"/>
      <c r="HDE68"/>
      <c r="HDF68"/>
      <c r="HDG68"/>
      <c r="HDH68"/>
      <c r="HDI68"/>
      <c r="HDJ68"/>
      <c r="HDK68"/>
      <c r="HDL68"/>
      <c r="HDM68"/>
      <c r="HDN68"/>
      <c r="HDO68"/>
      <c r="HDP68"/>
      <c r="HDQ68"/>
      <c r="HDR68"/>
      <c r="HDS68"/>
      <c r="HDT68"/>
      <c r="HDU68"/>
      <c r="HDV68"/>
      <c r="HDW68"/>
      <c r="HDX68"/>
      <c r="HDY68"/>
      <c r="HDZ68"/>
      <c r="HEA68"/>
      <c r="HEB68"/>
      <c r="HEC68"/>
      <c r="HED68"/>
      <c r="HEE68"/>
      <c r="HEF68"/>
      <c r="HEG68"/>
      <c r="HEH68"/>
      <c r="HEI68"/>
      <c r="HEJ68"/>
      <c r="HEK68"/>
      <c r="HEL68"/>
      <c r="HEM68"/>
      <c r="HEN68"/>
      <c r="HEO68"/>
      <c r="HEP68"/>
      <c r="HEQ68"/>
      <c r="HER68"/>
      <c r="HES68"/>
      <c r="HET68"/>
      <c r="HEU68"/>
      <c r="HEV68"/>
      <c r="HEW68"/>
      <c r="HEX68"/>
      <c r="HEY68"/>
      <c r="HEZ68"/>
      <c r="HFA68"/>
      <c r="HFB68"/>
      <c r="HFC68"/>
      <c r="HFD68"/>
      <c r="HFE68"/>
      <c r="HFF68"/>
      <c r="HFG68"/>
      <c r="HFH68"/>
      <c r="HFI68"/>
      <c r="HFJ68"/>
      <c r="HFK68"/>
      <c r="HFL68"/>
      <c r="HFM68"/>
      <c r="HFN68"/>
      <c r="HFO68"/>
      <c r="HFP68"/>
      <c r="HFQ68"/>
      <c r="HFR68"/>
      <c r="HFS68"/>
      <c r="HFT68"/>
      <c r="HFU68"/>
      <c r="HFV68"/>
      <c r="HFW68"/>
      <c r="HFX68"/>
      <c r="HFY68"/>
      <c r="HFZ68"/>
      <c r="HGA68"/>
      <c r="HGB68"/>
      <c r="HGC68"/>
      <c r="HGD68"/>
      <c r="HGE68"/>
      <c r="HGF68"/>
      <c r="HGG68"/>
      <c r="HGH68"/>
      <c r="HGI68"/>
      <c r="HGJ68"/>
      <c r="HGK68"/>
      <c r="HGL68"/>
      <c r="HGM68"/>
      <c r="HGN68"/>
      <c r="HGO68"/>
      <c r="HGP68"/>
      <c r="HGQ68"/>
      <c r="HGR68"/>
      <c r="HGS68"/>
      <c r="HGT68"/>
      <c r="HGU68"/>
      <c r="HGV68"/>
      <c r="HGW68"/>
      <c r="HGX68"/>
      <c r="HGY68"/>
      <c r="HGZ68"/>
      <c r="HHA68"/>
      <c r="HHB68"/>
      <c r="HHC68"/>
      <c r="HHD68"/>
      <c r="HHE68"/>
      <c r="HHF68"/>
      <c r="HHG68"/>
      <c r="HHH68"/>
      <c r="HHI68"/>
      <c r="HHJ68"/>
      <c r="HHK68"/>
      <c r="HHL68"/>
      <c r="HHM68"/>
      <c r="HHN68"/>
      <c r="HHO68"/>
      <c r="HHP68"/>
      <c r="HHQ68"/>
      <c r="HHR68"/>
      <c r="HHS68"/>
      <c r="HHT68"/>
      <c r="HHU68"/>
      <c r="HHV68"/>
      <c r="HHW68"/>
      <c r="HHX68"/>
      <c r="HHY68"/>
      <c r="HHZ68"/>
      <c r="HIA68"/>
      <c r="HIB68"/>
      <c r="HIC68"/>
      <c r="HID68"/>
      <c r="HIE68"/>
      <c r="HIF68"/>
      <c r="HIG68"/>
      <c r="HIH68"/>
      <c r="HII68"/>
      <c r="HIJ68"/>
      <c r="HIK68"/>
      <c r="HIL68"/>
      <c r="HIM68"/>
      <c r="HIN68"/>
      <c r="HIO68"/>
      <c r="HIP68"/>
      <c r="HIQ68"/>
      <c r="HIR68"/>
      <c r="HIS68"/>
      <c r="HIT68"/>
      <c r="HIU68"/>
      <c r="HIV68"/>
      <c r="HIW68"/>
      <c r="HIX68"/>
      <c r="HIY68"/>
      <c r="HIZ68"/>
      <c r="HJA68"/>
      <c r="HJB68"/>
      <c r="HJC68"/>
      <c r="HJD68"/>
      <c r="HJE68"/>
      <c r="HJF68"/>
      <c r="HJG68"/>
      <c r="HJH68"/>
      <c r="HJI68"/>
      <c r="HJJ68"/>
      <c r="HJK68"/>
      <c r="HJL68"/>
      <c r="HJM68"/>
      <c r="HJN68"/>
      <c r="HJO68"/>
      <c r="HJP68"/>
      <c r="HJQ68"/>
      <c r="HJR68"/>
      <c r="HJS68"/>
      <c r="HJT68"/>
      <c r="HJU68"/>
      <c r="HJV68"/>
      <c r="HJW68"/>
      <c r="HJX68"/>
      <c r="HJY68"/>
      <c r="HJZ68"/>
      <c r="HKA68"/>
      <c r="HKB68"/>
      <c r="HKC68"/>
      <c r="HKD68"/>
      <c r="HKE68"/>
      <c r="HKF68"/>
      <c r="HKG68"/>
      <c r="HKH68"/>
      <c r="HKI68"/>
      <c r="HKJ68"/>
      <c r="HKK68"/>
      <c r="HKL68"/>
      <c r="HKM68"/>
      <c r="HKN68"/>
      <c r="HKO68"/>
      <c r="HKP68"/>
      <c r="HKQ68"/>
      <c r="HKR68"/>
      <c r="HKS68"/>
      <c r="HKT68"/>
      <c r="HKU68"/>
      <c r="HKV68"/>
      <c r="HKW68"/>
      <c r="HKX68"/>
      <c r="HKY68"/>
      <c r="HKZ68"/>
      <c r="HLA68"/>
      <c r="HLB68"/>
      <c r="HLC68"/>
      <c r="HLD68"/>
      <c r="HLE68"/>
      <c r="HLF68"/>
      <c r="HLG68"/>
      <c r="HLH68"/>
      <c r="HLI68"/>
      <c r="HLJ68"/>
      <c r="HLK68"/>
      <c r="HLL68"/>
      <c r="HLM68"/>
      <c r="HLN68"/>
      <c r="HLO68"/>
      <c r="HLP68"/>
      <c r="HLQ68"/>
      <c r="HLR68"/>
      <c r="HLS68"/>
      <c r="HLT68"/>
      <c r="HLU68"/>
      <c r="HLV68"/>
      <c r="HLW68"/>
      <c r="HLX68"/>
      <c r="HLY68"/>
      <c r="HLZ68"/>
      <c r="HMA68"/>
      <c r="HMB68"/>
      <c r="HMC68"/>
      <c r="HMD68"/>
      <c r="HME68"/>
      <c r="HMF68"/>
      <c r="HMG68"/>
      <c r="HMH68"/>
      <c r="HMI68"/>
      <c r="HMJ68"/>
      <c r="HMK68"/>
      <c r="HML68"/>
      <c r="HMM68"/>
      <c r="HMN68"/>
      <c r="HMO68"/>
      <c r="HMP68"/>
      <c r="HMQ68"/>
      <c r="HMR68"/>
      <c r="HMS68"/>
      <c r="HMT68"/>
      <c r="HMU68"/>
      <c r="HMV68"/>
      <c r="HMW68"/>
      <c r="HMX68"/>
      <c r="HMY68"/>
      <c r="HMZ68"/>
      <c r="HNA68"/>
      <c r="HNB68"/>
      <c r="HNC68"/>
      <c r="HND68"/>
      <c r="HNE68"/>
      <c r="HNF68"/>
      <c r="HNG68"/>
      <c r="HNH68"/>
      <c r="HNI68"/>
      <c r="HNJ68"/>
      <c r="HNK68"/>
      <c r="HNL68"/>
      <c r="HNM68"/>
      <c r="HNN68"/>
      <c r="HNO68"/>
      <c r="HNP68"/>
      <c r="HNQ68"/>
      <c r="HNR68"/>
      <c r="HNS68"/>
      <c r="HNT68"/>
      <c r="HNU68"/>
      <c r="HNV68"/>
      <c r="HNW68"/>
      <c r="HNX68"/>
      <c r="HNY68"/>
      <c r="HNZ68"/>
      <c r="HOA68"/>
      <c r="HOB68"/>
      <c r="HOC68"/>
      <c r="HOD68"/>
      <c r="HOE68"/>
      <c r="HOF68"/>
      <c r="HOG68"/>
      <c r="HOH68"/>
      <c r="HOI68"/>
      <c r="HOJ68"/>
      <c r="HOK68"/>
      <c r="HOL68"/>
      <c r="HOM68"/>
      <c r="HON68"/>
      <c r="HOO68"/>
      <c r="HOP68"/>
      <c r="HOQ68"/>
      <c r="HOR68"/>
      <c r="HOS68"/>
      <c r="HOT68"/>
      <c r="HOU68"/>
      <c r="HOV68"/>
      <c r="HOW68"/>
      <c r="HOX68"/>
      <c r="HOY68"/>
      <c r="HOZ68"/>
      <c r="HPA68"/>
      <c r="HPB68"/>
      <c r="HPC68"/>
      <c r="HPD68"/>
      <c r="HPE68"/>
      <c r="HPF68"/>
      <c r="HPG68"/>
      <c r="HPH68"/>
      <c r="HPI68"/>
      <c r="HPJ68"/>
      <c r="HPK68"/>
      <c r="HPL68"/>
      <c r="HPM68"/>
      <c r="HPN68"/>
      <c r="HPO68"/>
      <c r="HPP68"/>
      <c r="HPQ68"/>
      <c r="HPR68"/>
      <c r="HPS68"/>
      <c r="HPT68"/>
      <c r="HPU68"/>
      <c r="HPV68"/>
      <c r="HPW68"/>
      <c r="HPX68"/>
      <c r="HPY68"/>
      <c r="HPZ68"/>
      <c r="HQA68"/>
      <c r="HQB68"/>
      <c r="HQC68"/>
      <c r="HQD68"/>
      <c r="HQE68"/>
      <c r="HQF68"/>
      <c r="HQG68"/>
      <c r="HQH68"/>
      <c r="HQI68"/>
      <c r="HQJ68"/>
      <c r="HQK68"/>
      <c r="HQL68"/>
      <c r="HQM68"/>
      <c r="HQN68"/>
      <c r="HQO68"/>
      <c r="HQP68"/>
      <c r="HQQ68"/>
      <c r="HQR68"/>
      <c r="HQS68"/>
      <c r="HQT68"/>
      <c r="HQU68"/>
      <c r="HQV68"/>
      <c r="HQW68"/>
      <c r="HQX68"/>
      <c r="HQY68"/>
      <c r="HQZ68"/>
      <c r="HRA68"/>
      <c r="HRB68"/>
      <c r="HRC68"/>
      <c r="HRD68"/>
      <c r="HRE68"/>
      <c r="HRF68"/>
      <c r="HRG68"/>
      <c r="HRH68"/>
      <c r="HRI68"/>
      <c r="HRJ68"/>
      <c r="HRK68"/>
      <c r="HRL68"/>
      <c r="HRM68"/>
      <c r="HRN68"/>
      <c r="HRO68"/>
      <c r="HRP68"/>
      <c r="HRQ68"/>
      <c r="HRR68"/>
      <c r="HRS68"/>
      <c r="HRT68"/>
      <c r="HRU68"/>
      <c r="HRV68"/>
      <c r="HRW68"/>
      <c r="HRX68"/>
      <c r="HRY68"/>
      <c r="HRZ68"/>
      <c r="HSA68"/>
      <c r="HSB68"/>
      <c r="HSC68"/>
      <c r="HSD68"/>
      <c r="HSE68"/>
      <c r="HSF68"/>
      <c r="HSG68"/>
      <c r="HSH68"/>
      <c r="HSI68"/>
      <c r="HSJ68"/>
      <c r="HSK68"/>
      <c r="HSL68"/>
      <c r="HSM68"/>
      <c r="HSN68"/>
      <c r="HSO68"/>
      <c r="HSP68"/>
      <c r="HSQ68"/>
      <c r="HSR68"/>
      <c r="HSS68"/>
      <c r="HST68"/>
      <c r="HSU68"/>
      <c r="HSV68"/>
      <c r="HSW68"/>
      <c r="HSX68"/>
      <c r="HSY68"/>
      <c r="HSZ68"/>
      <c r="HTA68"/>
      <c r="HTB68"/>
      <c r="HTC68"/>
      <c r="HTD68"/>
      <c r="HTE68"/>
      <c r="HTF68"/>
      <c r="HTG68"/>
      <c r="HTH68"/>
      <c r="HTI68"/>
      <c r="HTJ68"/>
      <c r="HTK68"/>
      <c r="HTL68"/>
      <c r="HTM68"/>
      <c r="HTN68"/>
      <c r="HTO68"/>
      <c r="HTP68"/>
      <c r="HTQ68"/>
      <c r="HTR68"/>
      <c r="HTS68"/>
      <c r="HTT68"/>
      <c r="HTU68"/>
      <c r="HTV68"/>
      <c r="HTW68"/>
      <c r="HTX68"/>
      <c r="HTY68"/>
      <c r="HTZ68"/>
      <c r="HUA68"/>
      <c r="HUB68"/>
      <c r="HUC68"/>
      <c r="HUD68"/>
      <c r="HUE68"/>
      <c r="HUF68"/>
      <c r="HUG68"/>
      <c r="HUH68"/>
      <c r="HUI68"/>
      <c r="HUJ68"/>
      <c r="HUK68"/>
      <c r="HUL68"/>
      <c r="HUM68"/>
      <c r="HUN68"/>
      <c r="HUO68"/>
      <c r="HUP68"/>
      <c r="HUQ68"/>
      <c r="HUR68"/>
      <c r="HUS68"/>
      <c r="HUT68"/>
      <c r="HUU68"/>
      <c r="HUV68"/>
      <c r="HUW68"/>
      <c r="HUX68"/>
      <c r="HUY68"/>
      <c r="HUZ68"/>
      <c r="HVA68"/>
      <c r="HVB68"/>
      <c r="HVC68"/>
      <c r="HVD68"/>
      <c r="HVE68"/>
      <c r="HVF68"/>
      <c r="HVG68"/>
      <c r="HVH68"/>
      <c r="HVI68"/>
      <c r="HVJ68"/>
      <c r="HVK68"/>
      <c r="HVL68"/>
      <c r="HVM68"/>
      <c r="HVN68"/>
      <c r="HVO68"/>
      <c r="HVP68"/>
      <c r="HVQ68"/>
      <c r="HVR68"/>
      <c r="HVS68"/>
      <c r="HVT68"/>
      <c r="HVU68"/>
      <c r="HVV68"/>
      <c r="HVW68"/>
      <c r="HVX68"/>
      <c r="HVY68"/>
      <c r="HVZ68"/>
      <c r="HWA68"/>
      <c r="HWB68"/>
      <c r="HWC68"/>
      <c r="HWD68"/>
      <c r="HWE68"/>
      <c r="HWF68"/>
      <c r="HWG68"/>
      <c r="HWH68"/>
      <c r="HWI68"/>
      <c r="HWJ68"/>
      <c r="HWK68"/>
      <c r="HWL68"/>
      <c r="HWM68"/>
      <c r="HWN68"/>
      <c r="HWO68"/>
      <c r="HWP68"/>
      <c r="HWQ68"/>
      <c r="HWR68"/>
      <c r="HWS68"/>
      <c r="HWT68"/>
      <c r="HWU68"/>
      <c r="HWV68"/>
      <c r="HWW68"/>
      <c r="HWX68"/>
      <c r="HWY68"/>
      <c r="HWZ68"/>
      <c r="HXA68"/>
      <c r="HXB68"/>
      <c r="HXC68"/>
      <c r="HXD68"/>
      <c r="HXE68"/>
      <c r="HXF68"/>
      <c r="HXG68"/>
      <c r="HXH68"/>
      <c r="HXI68"/>
      <c r="HXJ68"/>
      <c r="HXK68"/>
      <c r="HXL68"/>
      <c r="HXM68"/>
      <c r="HXN68"/>
      <c r="HXO68"/>
      <c r="HXP68"/>
      <c r="HXQ68"/>
      <c r="HXR68"/>
      <c r="HXS68"/>
      <c r="HXT68"/>
      <c r="HXU68"/>
      <c r="HXV68"/>
      <c r="HXW68"/>
      <c r="HXX68"/>
      <c r="HXY68"/>
      <c r="HXZ68"/>
      <c r="HYA68"/>
      <c r="HYB68"/>
      <c r="HYC68"/>
      <c r="HYD68"/>
      <c r="HYE68"/>
      <c r="HYF68"/>
      <c r="HYG68"/>
      <c r="HYH68"/>
      <c r="HYI68"/>
      <c r="HYJ68"/>
      <c r="HYK68"/>
      <c r="HYL68"/>
      <c r="HYM68"/>
      <c r="HYN68"/>
      <c r="HYO68"/>
      <c r="HYP68"/>
      <c r="HYQ68"/>
      <c r="HYR68"/>
      <c r="HYS68"/>
      <c r="HYT68"/>
      <c r="HYU68"/>
      <c r="HYV68"/>
      <c r="HYW68"/>
      <c r="HYX68"/>
      <c r="HYY68"/>
      <c r="HYZ68"/>
      <c r="HZA68"/>
      <c r="HZB68"/>
      <c r="HZC68"/>
      <c r="HZD68"/>
      <c r="HZE68"/>
      <c r="HZF68"/>
      <c r="HZG68"/>
      <c r="HZH68"/>
      <c r="HZI68"/>
      <c r="HZJ68"/>
      <c r="HZK68"/>
      <c r="HZL68"/>
      <c r="HZM68"/>
      <c r="HZN68"/>
      <c r="HZO68"/>
      <c r="HZP68"/>
      <c r="HZQ68"/>
      <c r="HZR68"/>
      <c r="HZS68"/>
      <c r="HZT68"/>
      <c r="HZU68"/>
      <c r="HZV68"/>
      <c r="HZW68"/>
      <c r="HZX68"/>
      <c r="HZY68"/>
      <c r="HZZ68"/>
      <c r="IAA68"/>
      <c r="IAB68"/>
      <c r="IAC68"/>
      <c r="IAD68"/>
      <c r="IAE68"/>
      <c r="IAF68"/>
      <c r="IAG68"/>
      <c r="IAH68"/>
      <c r="IAI68"/>
      <c r="IAJ68"/>
      <c r="IAK68"/>
      <c r="IAL68"/>
      <c r="IAM68"/>
      <c r="IAN68"/>
      <c r="IAO68"/>
      <c r="IAP68"/>
      <c r="IAQ68"/>
      <c r="IAR68"/>
      <c r="IAS68"/>
      <c r="IAT68"/>
      <c r="IAU68"/>
      <c r="IAV68"/>
      <c r="IAW68"/>
      <c r="IAX68"/>
      <c r="IAY68"/>
      <c r="IAZ68"/>
      <c r="IBA68"/>
      <c r="IBB68"/>
      <c r="IBC68"/>
      <c r="IBD68"/>
      <c r="IBE68"/>
      <c r="IBF68"/>
      <c r="IBG68"/>
      <c r="IBH68"/>
      <c r="IBI68"/>
      <c r="IBJ68"/>
      <c r="IBK68"/>
      <c r="IBL68"/>
      <c r="IBM68"/>
      <c r="IBN68"/>
      <c r="IBO68"/>
      <c r="IBP68"/>
      <c r="IBQ68"/>
      <c r="IBR68"/>
      <c r="IBS68"/>
      <c r="IBT68"/>
      <c r="IBU68"/>
      <c r="IBV68"/>
      <c r="IBW68"/>
      <c r="IBX68"/>
      <c r="IBY68"/>
      <c r="IBZ68"/>
      <c r="ICA68"/>
      <c r="ICB68"/>
      <c r="ICC68"/>
      <c r="ICD68"/>
      <c r="ICE68"/>
      <c r="ICF68"/>
      <c r="ICG68"/>
      <c r="ICH68"/>
      <c r="ICI68"/>
      <c r="ICJ68"/>
      <c r="ICK68"/>
      <c r="ICL68"/>
      <c r="ICM68"/>
      <c r="ICN68"/>
      <c r="ICO68"/>
      <c r="ICP68"/>
      <c r="ICQ68"/>
      <c r="ICR68"/>
      <c r="ICS68"/>
      <c r="ICT68"/>
      <c r="ICU68"/>
      <c r="ICV68"/>
      <c r="ICW68"/>
      <c r="ICX68"/>
      <c r="ICY68"/>
      <c r="ICZ68"/>
      <c r="IDA68"/>
      <c r="IDB68"/>
      <c r="IDC68"/>
      <c r="IDD68"/>
      <c r="IDE68"/>
      <c r="IDF68"/>
      <c r="IDG68"/>
      <c r="IDH68"/>
      <c r="IDI68"/>
      <c r="IDJ68"/>
      <c r="IDK68"/>
      <c r="IDL68"/>
      <c r="IDM68"/>
      <c r="IDN68"/>
      <c r="IDO68"/>
      <c r="IDP68"/>
      <c r="IDQ68"/>
      <c r="IDR68"/>
      <c r="IDS68"/>
      <c r="IDT68"/>
      <c r="IDU68"/>
      <c r="IDV68"/>
      <c r="IDW68"/>
      <c r="IDX68"/>
      <c r="IDY68"/>
      <c r="IDZ68"/>
      <c r="IEA68"/>
      <c r="IEB68"/>
      <c r="IEC68"/>
      <c r="IED68"/>
      <c r="IEE68"/>
      <c r="IEF68"/>
      <c r="IEG68"/>
      <c r="IEH68"/>
      <c r="IEI68"/>
      <c r="IEJ68"/>
      <c r="IEK68"/>
      <c r="IEL68"/>
      <c r="IEM68"/>
      <c r="IEN68"/>
      <c r="IEO68"/>
      <c r="IEP68"/>
      <c r="IEQ68"/>
      <c r="IER68"/>
      <c r="IES68"/>
      <c r="IET68"/>
      <c r="IEU68"/>
      <c r="IEV68"/>
      <c r="IEW68"/>
      <c r="IEX68"/>
      <c r="IEY68"/>
      <c r="IEZ68"/>
      <c r="IFA68"/>
      <c r="IFB68"/>
      <c r="IFC68"/>
      <c r="IFD68"/>
      <c r="IFE68"/>
      <c r="IFF68"/>
      <c r="IFG68"/>
      <c r="IFH68"/>
      <c r="IFI68"/>
      <c r="IFJ68"/>
      <c r="IFK68"/>
      <c r="IFL68"/>
      <c r="IFM68"/>
      <c r="IFN68"/>
      <c r="IFO68"/>
      <c r="IFP68"/>
      <c r="IFQ68"/>
      <c r="IFR68"/>
      <c r="IFS68"/>
      <c r="IFT68"/>
      <c r="IFU68"/>
      <c r="IFV68"/>
      <c r="IFW68"/>
      <c r="IFX68"/>
      <c r="IFY68"/>
      <c r="IFZ68"/>
      <c r="IGA68"/>
      <c r="IGB68"/>
      <c r="IGC68"/>
      <c r="IGD68"/>
      <c r="IGE68"/>
      <c r="IGF68"/>
      <c r="IGG68"/>
      <c r="IGH68"/>
      <c r="IGI68"/>
      <c r="IGJ68"/>
      <c r="IGK68"/>
      <c r="IGL68"/>
      <c r="IGM68"/>
      <c r="IGN68"/>
      <c r="IGO68"/>
      <c r="IGP68"/>
      <c r="IGQ68"/>
      <c r="IGR68"/>
      <c r="IGS68"/>
      <c r="IGT68"/>
      <c r="IGU68"/>
      <c r="IGV68"/>
      <c r="IGW68"/>
      <c r="IGX68"/>
      <c r="IGY68"/>
      <c r="IGZ68"/>
      <c r="IHA68"/>
      <c r="IHB68"/>
      <c r="IHC68"/>
      <c r="IHD68"/>
      <c r="IHE68"/>
      <c r="IHF68"/>
      <c r="IHG68"/>
      <c r="IHH68"/>
      <c r="IHI68"/>
      <c r="IHJ68"/>
      <c r="IHK68"/>
      <c r="IHL68"/>
      <c r="IHM68"/>
      <c r="IHN68"/>
      <c r="IHO68"/>
      <c r="IHP68"/>
      <c r="IHQ68"/>
      <c r="IHR68"/>
      <c r="IHS68"/>
      <c r="IHT68"/>
      <c r="IHU68"/>
      <c r="IHV68"/>
      <c r="IHW68"/>
      <c r="IHX68"/>
      <c r="IHY68"/>
      <c r="IHZ68"/>
      <c r="IIA68"/>
      <c r="IIB68"/>
      <c r="IIC68"/>
      <c r="IID68"/>
      <c r="IIE68"/>
      <c r="IIF68"/>
      <c r="IIG68"/>
      <c r="IIH68"/>
      <c r="III68"/>
      <c r="IIJ68"/>
      <c r="IIK68"/>
      <c r="IIL68"/>
      <c r="IIM68"/>
      <c r="IIN68"/>
      <c r="IIO68"/>
      <c r="IIP68"/>
      <c r="IIQ68"/>
      <c r="IIR68"/>
      <c r="IIS68"/>
      <c r="IIT68"/>
      <c r="IIU68"/>
      <c r="IIV68"/>
      <c r="IIW68"/>
      <c r="IIX68"/>
      <c r="IIY68"/>
      <c r="IIZ68"/>
      <c r="IJA68"/>
      <c r="IJB68"/>
      <c r="IJC68"/>
      <c r="IJD68"/>
      <c r="IJE68"/>
      <c r="IJF68"/>
      <c r="IJG68"/>
      <c r="IJH68"/>
      <c r="IJI68"/>
      <c r="IJJ68"/>
      <c r="IJK68"/>
      <c r="IJL68"/>
      <c r="IJM68"/>
      <c r="IJN68"/>
      <c r="IJO68"/>
      <c r="IJP68"/>
      <c r="IJQ68"/>
      <c r="IJR68"/>
      <c r="IJS68"/>
      <c r="IJT68"/>
      <c r="IJU68"/>
      <c r="IJV68"/>
      <c r="IJW68"/>
      <c r="IJX68"/>
      <c r="IJY68"/>
      <c r="IJZ68"/>
      <c r="IKA68"/>
      <c r="IKB68"/>
      <c r="IKC68"/>
      <c r="IKD68"/>
      <c r="IKE68"/>
      <c r="IKF68"/>
      <c r="IKG68"/>
      <c r="IKH68"/>
      <c r="IKI68"/>
      <c r="IKJ68"/>
      <c r="IKK68"/>
      <c r="IKL68"/>
      <c r="IKM68"/>
      <c r="IKN68"/>
      <c r="IKO68"/>
      <c r="IKP68"/>
      <c r="IKQ68"/>
      <c r="IKR68"/>
      <c r="IKS68"/>
      <c r="IKT68"/>
      <c r="IKU68"/>
      <c r="IKV68"/>
      <c r="IKW68"/>
      <c r="IKX68"/>
      <c r="IKY68"/>
      <c r="IKZ68"/>
      <c r="ILA68"/>
      <c r="ILB68"/>
      <c r="ILC68"/>
      <c r="ILD68"/>
      <c r="ILE68"/>
      <c r="ILF68"/>
      <c r="ILG68"/>
      <c r="ILH68"/>
      <c r="ILI68"/>
      <c r="ILJ68"/>
      <c r="ILK68"/>
      <c r="ILL68"/>
      <c r="ILM68"/>
      <c r="ILN68"/>
      <c r="ILO68"/>
      <c r="ILP68"/>
      <c r="ILQ68"/>
      <c r="ILR68"/>
      <c r="ILS68"/>
      <c r="ILT68"/>
      <c r="ILU68"/>
      <c r="ILV68"/>
      <c r="ILW68"/>
      <c r="ILX68"/>
      <c r="ILY68"/>
      <c r="ILZ68"/>
      <c r="IMA68"/>
      <c r="IMB68"/>
      <c r="IMC68"/>
      <c r="IMD68"/>
      <c r="IME68"/>
      <c r="IMF68"/>
      <c r="IMG68"/>
      <c r="IMH68"/>
      <c r="IMI68"/>
      <c r="IMJ68"/>
      <c r="IMK68"/>
      <c r="IML68"/>
      <c r="IMM68"/>
      <c r="IMN68"/>
      <c r="IMO68"/>
      <c r="IMP68"/>
      <c r="IMQ68"/>
      <c r="IMR68"/>
      <c r="IMS68"/>
      <c r="IMT68"/>
      <c r="IMU68"/>
      <c r="IMV68"/>
      <c r="IMW68"/>
      <c r="IMX68"/>
      <c r="IMY68"/>
      <c r="IMZ68"/>
      <c r="INA68"/>
      <c r="INB68"/>
      <c r="INC68"/>
      <c r="IND68"/>
      <c r="INE68"/>
      <c r="INF68"/>
      <c r="ING68"/>
      <c r="INH68"/>
      <c r="INI68"/>
      <c r="INJ68"/>
      <c r="INK68"/>
      <c r="INL68"/>
      <c r="INM68"/>
      <c r="INN68"/>
      <c r="INO68"/>
      <c r="INP68"/>
      <c r="INQ68"/>
      <c r="INR68"/>
      <c r="INS68"/>
      <c r="INT68"/>
      <c r="INU68"/>
      <c r="INV68"/>
      <c r="INW68"/>
      <c r="INX68"/>
      <c r="INY68"/>
      <c r="INZ68"/>
      <c r="IOA68"/>
      <c r="IOB68"/>
      <c r="IOC68"/>
      <c r="IOD68"/>
      <c r="IOE68"/>
      <c r="IOF68"/>
      <c r="IOG68"/>
      <c r="IOH68"/>
      <c r="IOI68"/>
      <c r="IOJ68"/>
      <c r="IOK68"/>
      <c r="IOL68"/>
      <c r="IOM68"/>
      <c r="ION68"/>
      <c r="IOO68"/>
      <c r="IOP68"/>
      <c r="IOQ68"/>
      <c r="IOR68"/>
      <c r="IOS68"/>
      <c r="IOT68"/>
      <c r="IOU68"/>
      <c r="IOV68"/>
      <c r="IOW68"/>
      <c r="IOX68"/>
      <c r="IOY68"/>
      <c r="IOZ68"/>
      <c r="IPA68"/>
      <c r="IPB68"/>
      <c r="IPC68"/>
      <c r="IPD68"/>
      <c r="IPE68"/>
      <c r="IPF68"/>
      <c r="IPG68"/>
      <c r="IPH68"/>
      <c r="IPI68"/>
      <c r="IPJ68"/>
      <c r="IPK68"/>
      <c r="IPL68"/>
      <c r="IPM68"/>
      <c r="IPN68"/>
      <c r="IPO68"/>
      <c r="IPP68"/>
      <c r="IPQ68"/>
      <c r="IPR68"/>
      <c r="IPS68"/>
      <c r="IPT68"/>
      <c r="IPU68"/>
      <c r="IPV68"/>
      <c r="IPW68"/>
      <c r="IPX68"/>
      <c r="IPY68"/>
      <c r="IPZ68"/>
      <c r="IQA68"/>
      <c r="IQB68"/>
      <c r="IQC68"/>
      <c r="IQD68"/>
      <c r="IQE68"/>
      <c r="IQF68"/>
      <c r="IQG68"/>
      <c r="IQH68"/>
      <c r="IQI68"/>
      <c r="IQJ68"/>
      <c r="IQK68"/>
      <c r="IQL68"/>
      <c r="IQM68"/>
      <c r="IQN68"/>
      <c r="IQO68"/>
      <c r="IQP68"/>
      <c r="IQQ68"/>
      <c r="IQR68"/>
      <c r="IQS68"/>
      <c r="IQT68"/>
      <c r="IQU68"/>
      <c r="IQV68"/>
      <c r="IQW68"/>
      <c r="IQX68"/>
      <c r="IQY68"/>
      <c r="IQZ68"/>
      <c r="IRA68"/>
      <c r="IRB68"/>
      <c r="IRC68"/>
      <c r="IRD68"/>
      <c r="IRE68"/>
      <c r="IRF68"/>
      <c r="IRG68"/>
      <c r="IRH68"/>
      <c r="IRI68"/>
      <c r="IRJ68"/>
      <c r="IRK68"/>
      <c r="IRL68"/>
      <c r="IRM68"/>
      <c r="IRN68"/>
      <c r="IRO68"/>
      <c r="IRP68"/>
      <c r="IRQ68"/>
      <c r="IRR68"/>
      <c r="IRS68"/>
      <c r="IRT68"/>
      <c r="IRU68"/>
      <c r="IRV68"/>
      <c r="IRW68"/>
      <c r="IRX68"/>
      <c r="IRY68"/>
      <c r="IRZ68"/>
      <c r="ISA68"/>
      <c r="ISB68"/>
      <c r="ISC68"/>
      <c r="ISD68"/>
      <c r="ISE68"/>
      <c r="ISF68"/>
      <c r="ISG68"/>
      <c r="ISH68"/>
      <c r="ISI68"/>
      <c r="ISJ68"/>
      <c r="ISK68"/>
      <c r="ISL68"/>
      <c r="ISM68"/>
      <c r="ISN68"/>
      <c r="ISO68"/>
      <c r="ISP68"/>
      <c r="ISQ68"/>
      <c r="ISR68"/>
      <c r="ISS68"/>
      <c r="IST68"/>
      <c r="ISU68"/>
      <c r="ISV68"/>
      <c r="ISW68"/>
      <c r="ISX68"/>
      <c r="ISY68"/>
      <c r="ISZ68"/>
      <c r="ITA68"/>
      <c r="ITB68"/>
      <c r="ITC68"/>
      <c r="ITD68"/>
      <c r="ITE68"/>
      <c r="ITF68"/>
      <c r="ITG68"/>
      <c r="ITH68"/>
      <c r="ITI68"/>
      <c r="ITJ68"/>
      <c r="ITK68"/>
      <c r="ITL68"/>
      <c r="ITM68"/>
      <c r="ITN68"/>
      <c r="ITO68"/>
      <c r="ITP68"/>
      <c r="ITQ68"/>
      <c r="ITR68"/>
      <c r="ITS68"/>
      <c r="ITT68"/>
      <c r="ITU68"/>
      <c r="ITV68"/>
      <c r="ITW68"/>
      <c r="ITX68"/>
      <c r="ITY68"/>
      <c r="ITZ68"/>
      <c r="IUA68"/>
      <c r="IUB68"/>
      <c r="IUC68"/>
      <c r="IUD68"/>
      <c r="IUE68"/>
      <c r="IUF68"/>
      <c r="IUG68"/>
      <c r="IUH68"/>
      <c r="IUI68"/>
      <c r="IUJ68"/>
      <c r="IUK68"/>
      <c r="IUL68"/>
      <c r="IUM68"/>
      <c r="IUN68"/>
      <c r="IUO68"/>
      <c r="IUP68"/>
      <c r="IUQ68"/>
      <c r="IUR68"/>
      <c r="IUS68"/>
      <c r="IUT68"/>
      <c r="IUU68"/>
      <c r="IUV68"/>
      <c r="IUW68"/>
      <c r="IUX68"/>
      <c r="IUY68"/>
      <c r="IUZ68"/>
      <c r="IVA68"/>
      <c r="IVB68"/>
      <c r="IVC68"/>
      <c r="IVD68"/>
      <c r="IVE68"/>
      <c r="IVF68"/>
      <c r="IVG68"/>
      <c r="IVH68"/>
      <c r="IVI68"/>
      <c r="IVJ68"/>
      <c r="IVK68"/>
      <c r="IVL68"/>
      <c r="IVM68"/>
      <c r="IVN68"/>
      <c r="IVO68"/>
      <c r="IVP68"/>
      <c r="IVQ68"/>
      <c r="IVR68"/>
      <c r="IVS68"/>
      <c r="IVT68"/>
      <c r="IVU68"/>
      <c r="IVV68"/>
      <c r="IVW68"/>
      <c r="IVX68"/>
      <c r="IVY68"/>
      <c r="IVZ68"/>
      <c r="IWA68"/>
      <c r="IWB68"/>
      <c r="IWC68"/>
      <c r="IWD68"/>
      <c r="IWE68"/>
      <c r="IWF68"/>
      <c r="IWG68"/>
      <c r="IWH68"/>
      <c r="IWI68"/>
      <c r="IWJ68"/>
      <c r="IWK68"/>
      <c r="IWL68"/>
      <c r="IWM68"/>
      <c r="IWN68"/>
      <c r="IWO68"/>
      <c r="IWP68"/>
      <c r="IWQ68"/>
      <c r="IWR68"/>
      <c r="IWS68"/>
      <c r="IWT68"/>
      <c r="IWU68"/>
      <c r="IWV68"/>
      <c r="IWW68"/>
      <c r="IWX68"/>
      <c r="IWY68"/>
      <c r="IWZ68"/>
      <c r="IXA68"/>
      <c r="IXB68"/>
      <c r="IXC68"/>
      <c r="IXD68"/>
      <c r="IXE68"/>
      <c r="IXF68"/>
      <c r="IXG68"/>
      <c r="IXH68"/>
      <c r="IXI68"/>
      <c r="IXJ68"/>
      <c r="IXK68"/>
      <c r="IXL68"/>
      <c r="IXM68"/>
      <c r="IXN68"/>
      <c r="IXO68"/>
      <c r="IXP68"/>
      <c r="IXQ68"/>
      <c r="IXR68"/>
      <c r="IXS68"/>
      <c r="IXT68"/>
      <c r="IXU68"/>
      <c r="IXV68"/>
      <c r="IXW68"/>
      <c r="IXX68"/>
      <c r="IXY68"/>
      <c r="IXZ68"/>
      <c r="IYA68"/>
      <c r="IYB68"/>
      <c r="IYC68"/>
      <c r="IYD68"/>
      <c r="IYE68"/>
      <c r="IYF68"/>
      <c r="IYG68"/>
      <c r="IYH68"/>
      <c r="IYI68"/>
      <c r="IYJ68"/>
      <c r="IYK68"/>
      <c r="IYL68"/>
      <c r="IYM68"/>
      <c r="IYN68"/>
      <c r="IYO68"/>
      <c r="IYP68"/>
      <c r="IYQ68"/>
      <c r="IYR68"/>
      <c r="IYS68"/>
      <c r="IYT68"/>
      <c r="IYU68"/>
      <c r="IYV68"/>
      <c r="IYW68"/>
      <c r="IYX68"/>
      <c r="IYY68"/>
      <c r="IYZ68"/>
      <c r="IZA68"/>
      <c r="IZB68"/>
      <c r="IZC68"/>
      <c r="IZD68"/>
      <c r="IZE68"/>
      <c r="IZF68"/>
      <c r="IZG68"/>
      <c r="IZH68"/>
      <c r="IZI68"/>
      <c r="IZJ68"/>
      <c r="IZK68"/>
      <c r="IZL68"/>
      <c r="IZM68"/>
      <c r="IZN68"/>
      <c r="IZO68"/>
      <c r="IZP68"/>
      <c r="IZQ68"/>
      <c r="IZR68"/>
      <c r="IZS68"/>
      <c r="IZT68"/>
      <c r="IZU68"/>
      <c r="IZV68"/>
      <c r="IZW68"/>
      <c r="IZX68"/>
      <c r="IZY68"/>
      <c r="IZZ68"/>
      <c r="JAA68"/>
      <c r="JAB68"/>
      <c r="JAC68"/>
      <c r="JAD68"/>
      <c r="JAE68"/>
      <c r="JAF68"/>
      <c r="JAG68"/>
      <c r="JAH68"/>
      <c r="JAI68"/>
      <c r="JAJ68"/>
      <c r="JAK68"/>
      <c r="JAL68"/>
      <c r="JAM68"/>
      <c r="JAN68"/>
      <c r="JAO68"/>
      <c r="JAP68"/>
      <c r="JAQ68"/>
      <c r="JAR68"/>
      <c r="JAS68"/>
      <c r="JAT68"/>
      <c r="JAU68"/>
      <c r="JAV68"/>
      <c r="JAW68"/>
      <c r="JAX68"/>
      <c r="JAY68"/>
      <c r="JAZ68"/>
      <c r="JBA68"/>
      <c r="JBB68"/>
      <c r="JBC68"/>
      <c r="JBD68"/>
      <c r="JBE68"/>
      <c r="JBF68"/>
      <c r="JBG68"/>
      <c r="JBH68"/>
      <c r="JBI68"/>
      <c r="JBJ68"/>
      <c r="JBK68"/>
      <c r="JBL68"/>
      <c r="JBM68"/>
      <c r="JBN68"/>
      <c r="JBO68"/>
      <c r="JBP68"/>
      <c r="JBQ68"/>
      <c r="JBR68"/>
      <c r="JBS68"/>
      <c r="JBT68"/>
      <c r="JBU68"/>
      <c r="JBV68"/>
      <c r="JBW68"/>
      <c r="JBX68"/>
      <c r="JBY68"/>
      <c r="JBZ68"/>
      <c r="JCA68"/>
      <c r="JCB68"/>
      <c r="JCC68"/>
      <c r="JCD68"/>
      <c r="JCE68"/>
      <c r="JCF68"/>
      <c r="JCG68"/>
      <c r="JCH68"/>
      <c r="JCI68"/>
      <c r="JCJ68"/>
      <c r="JCK68"/>
      <c r="JCL68"/>
      <c r="JCM68"/>
      <c r="JCN68"/>
      <c r="JCO68"/>
      <c r="JCP68"/>
      <c r="JCQ68"/>
      <c r="JCR68"/>
      <c r="JCS68"/>
      <c r="JCT68"/>
      <c r="JCU68"/>
      <c r="JCV68"/>
      <c r="JCW68"/>
      <c r="JCX68"/>
      <c r="JCY68"/>
      <c r="JCZ68"/>
      <c r="JDA68"/>
      <c r="JDB68"/>
      <c r="JDC68"/>
      <c r="JDD68"/>
      <c r="JDE68"/>
      <c r="JDF68"/>
      <c r="JDG68"/>
      <c r="JDH68"/>
      <c r="JDI68"/>
      <c r="JDJ68"/>
      <c r="JDK68"/>
      <c r="JDL68"/>
      <c r="JDM68"/>
      <c r="JDN68"/>
      <c r="JDO68"/>
      <c r="JDP68"/>
      <c r="JDQ68"/>
      <c r="JDR68"/>
      <c r="JDS68"/>
      <c r="JDT68"/>
      <c r="JDU68"/>
      <c r="JDV68"/>
      <c r="JDW68"/>
      <c r="JDX68"/>
      <c r="JDY68"/>
      <c r="JDZ68"/>
      <c r="JEA68"/>
      <c r="JEB68"/>
      <c r="JEC68"/>
      <c r="JED68"/>
      <c r="JEE68"/>
      <c r="JEF68"/>
      <c r="JEG68"/>
      <c r="JEH68"/>
      <c r="JEI68"/>
      <c r="JEJ68"/>
      <c r="JEK68"/>
      <c r="JEL68"/>
      <c r="JEM68"/>
      <c r="JEN68"/>
      <c r="JEO68"/>
      <c r="JEP68"/>
      <c r="JEQ68"/>
      <c r="JER68"/>
      <c r="JES68"/>
      <c r="JET68"/>
      <c r="JEU68"/>
      <c r="JEV68"/>
      <c r="JEW68"/>
      <c r="JEX68"/>
      <c r="JEY68"/>
      <c r="JEZ68"/>
      <c r="JFA68"/>
      <c r="JFB68"/>
      <c r="JFC68"/>
      <c r="JFD68"/>
      <c r="JFE68"/>
      <c r="JFF68"/>
      <c r="JFG68"/>
      <c r="JFH68"/>
      <c r="JFI68"/>
      <c r="JFJ68"/>
      <c r="JFK68"/>
      <c r="JFL68"/>
      <c r="JFM68"/>
      <c r="JFN68"/>
      <c r="JFO68"/>
      <c r="JFP68"/>
      <c r="JFQ68"/>
      <c r="JFR68"/>
      <c r="JFS68"/>
      <c r="JFT68"/>
      <c r="JFU68"/>
      <c r="JFV68"/>
      <c r="JFW68"/>
      <c r="JFX68"/>
      <c r="JFY68"/>
      <c r="JFZ68"/>
      <c r="JGA68"/>
      <c r="JGB68"/>
      <c r="JGC68"/>
      <c r="JGD68"/>
      <c r="JGE68"/>
      <c r="JGF68"/>
      <c r="JGG68"/>
      <c r="JGH68"/>
      <c r="JGI68"/>
      <c r="JGJ68"/>
      <c r="JGK68"/>
      <c r="JGL68"/>
      <c r="JGM68"/>
      <c r="JGN68"/>
      <c r="JGO68"/>
      <c r="JGP68"/>
      <c r="JGQ68"/>
      <c r="JGR68"/>
      <c r="JGS68"/>
      <c r="JGT68"/>
      <c r="JGU68"/>
      <c r="JGV68"/>
      <c r="JGW68"/>
      <c r="JGX68"/>
      <c r="JGY68"/>
      <c r="JGZ68"/>
      <c r="JHA68"/>
      <c r="JHB68"/>
      <c r="JHC68"/>
      <c r="JHD68"/>
      <c r="JHE68"/>
      <c r="JHF68"/>
      <c r="JHG68"/>
      <c r="JHH68"/>
      <c r="JHI68"/>
      <c r="JHJ68"/>
      <c r="JHK68"/>
      <c r="JHL68"/>
      <c r="JHM68"/>
      <c r="JHN68"/>
      <c r="JHO68"/>
      <c r="JHP68"/>
      <c r="JHQ68"/>
      <c r="JHR68"/>
      <c r="JHS68"/>
      <c r="JHT68"/>
      <c r="JHU68"/>
      <c r="JHV68"/>
      <c r="JHW68"/>
      <c r="JHX68"/>
      <c r="JHY68"/>
      <c r="JHZ68"/>
      <c r="JIA68"/>
      <c r="JIB68"/>
      <c r="JIC68"/>
      <c r="JID68"/>
      <c r="JIE68"/>
      <c r="JIF68"/>
      <c r="JIG68"/>
      <c r="JIH68"/>
      <c r="JII68"/>
      <c r="JIJ68"/>
      <c r="JIK68"/>
      <c r="JIL68"/>
      <c r="JIM68"/>
      <c r="JIN68"/>
      <c r="JIO68"/>
      <c r="JIP68"/>
      <c r="JIQ68"/>
      <c r="JIR68"/>
      <c r="JIS68"/>
      <c r="JIT68"/>
      <c r="JIU68"/>
      <c r="JIV68"/>
      <c r="JIW68"/>
      <c r="JIX68"/>
      <c r="JIY68"/>
      <c r="JIZ68"/>
      <c r="JJA68"/>
      <c r="JJB68"/>
      <c r="JJC68"/>
      <c r="JJD68"/>
      <c r="JJE68"/>
      <c r="JJF68"/>
      <c r="JJG68"/>
      <c r="JJH68"/>
      <c r="JJI68"/>
      <c r="JJJ68"/>
      <c r="JJK68"/>
      <c r="JJL68"/>
      <c r="JJM68"/>
      <c r="JJN68"/>
      <c r="JJO68"/>
      <c r="JJP68"/>
      <c r="JJQ68"/>
      <c r="JJR68"/>
      <c r="JJS68"/>
      <c r="JJT68"/>
      <c r="JJU68"/>
      <c r="JJV68"/>
      <c r="JJW68"/>
      <c r="JJX68"/>
      <c r="JJY68"/>
      <c r="JJZ68"/>
      <c r="JKA68"/>
      <c r="JKB68"/>
      <c r="JKC68"/>
      <c r="JKD68"/>
      <c r="JKE68"/>
      <c r="JKF68"/>
      <c r="JKG68"/>
      <c r="JKH68"/>
      <c r="JKI68"/>
      <c r="JKJ68"/>
      <c r="JKK68"/>
      <c r="JKL68"/>
      <c r="JKM68"/>
      <c r="JKN68"/>
      <c r="JKO68"/>
      <c r="JKP68"/>
      <c r="JKQ68"/>
      <c r="JKR68"/>
      <c r="JKS68"/>
      <c r="JKT68"/>
      <c r="JKU68"/>
      <c r="JKV68"/>
      <c r="JKW68"/>
      <c r="JKX68"/>
      <c r="JKY68"/>
      <c r="JKZ68"/>
      <c r="JLA68"/>
      <c r="JLB68"/>
      <c r="JLC68"/>
      <c r="JLD68"/>
      <c r="JLE68"/>
      <c r="JLF68"/>
      <c r="JLG68"/>
      <c r="JLH68"/>
      <c r="JLI68"/>
      <c r="JLJ68"/>
      <c r="JLK68"/>
      <c r="JLL68"/>
      <c r="JLM68"/>
      <c r="JLN68"/>
      <c r="JLO68"/>
      <c r="JLP68"/>
      <c r="JLQ68"/>
      <c r="JLR68"/>
      <c r="JLS68"/>
      <c r="JLT68"/>
      <c r="JLU68"/>
      <c r="JLV68"/>
      <c r="JLW68"/>
      <c r="JLX68"/>
      <c r="JLY68"/>
      <c r="JLZ68"/>
      <c r="JMA68"/>
      <c r="JMB68"/>
      <c r="JMC68"/>
      <c r="JMD68"/>
      <c r="JME68"/>
      <c r="JMF68"/>
      <c r="JMG68"/>
      <c r="JMH68"/>
      <c r="JMI68"/>
      <c r="JMJ68"/>
      <c r="JMK68"/>
      <c r="JML68"/>
      <c r="JMM68"/>
      <c r="JMN68"/>
      <c r="JMO68"/>
      <c r="JMP68"/>
      <c r="JMQ68"/>
      <c r="JMR68"/>
      <c r="JMS68"/>
      <c r="JMT68"/>
      <c r="JMU68"/>
      <c r="JMV68"/>
      <c r="JMW68"/>
      <c r="JMX68"/>
      <c r="JMY68"/>
      <c r="JMZ68"/>
      <c r="JNA68"/>
      <c r="JNB68"/>
      <c r="JNC68"/>
      <c r="JND68"/>
      <c r="JNE68"/>
      <c r="JNF68"/>
      <c r="JNG68"/>
      <c r="JNH68"/>
      <c r="JNI68"/>
      <c r="JNJ68"/>
      <c r="JNK68"/>
      <c r="JNL68"/>
      <c r="JNM68"/>
      <c r="JNN68"/>
      <c r="JNO68"/>
      <c r="JNP68"/>
      <c r="JNQ68"/>
      <c r="JNR68"/>
      <c r="JNS68"/>
      <c r="JNT68"/>
      <c r="JNU68"/>
      <c r="JNV68"/>
      <c r="JNW68"/>
      <c r="JNX68"/>
      <c r="JNY68"/>
      <c r="JNZ68"/>
      <c r="JOA68"/>
      <c r="JOB68"/>
      <c r="JOC68"/>
      <c r="JOD68"/>
      <c r="JOE68"/>
      <c r="JOF68"/>
      <c r="JOG68"/>
      <c r="JOH68"/>
      <c r="JOI68"/>
      <c r="JOJ68"/>
      <c r="JOK68"/>
      <c r="JOL68"/>
      <c r="JOM68"/>
      <c r="JON68"/>
      <c r="JOO68"/>
      <c r="JOP68"/>
      <c r="JOQ68"/>
      <c r="JOR68"/>
      <c r="JOS68"/>
      <c r="JOT68"/>
      <c r="JOU68"/>
      <c r="JOV68"/>
      <c r="JOW68"/>
      <c r="JOX68"/>
      <c r="JOY68"/>
      <c r="JOZ68"/>
      <c r="JPA68"/>
      <c r="JPB68"/>
      <c r="JPC68"/>
      <c r="JPD68"/>
      <c r="JPE68"/>
      <c r="JPF68"/>
      <c r="JPG68"/>
      <c r="JPH68"/>
      <c r="JPI68"/>
      <c r="JPJ68"/>
      <c r="JPK68"/>
      <c r="JPL68"/>
      <c r="JPM68"/>
      <c r="JPN68"/>
      <c r="JPO68"/>
      <c r="JPP68"/>
      <c r="JPQ68"/>
      <c r="JPR68"/>
      <c r="JPS68"/>
      <c r="JPT68"/>
      <c r="JPU68"/>
      <c r="JPV68"/>
      <c r="JPW68"/>
      <c r="JPX68"/>
      <c r="JPY68"/>
      <c r="JPZ68"/>
      <c r="JQA68"/>
      <c r="JQB68"/>
      <c r="JQC68"/>
      <c r="JQD68"/>
      <c r="JQE68"/>
      <c r="JQF68"/>
      <c r="JQG68"/>
      <c r="JQH68"/>
      <c r="JQI68"/>
      <c r="JQJ68"/>
      <c r="JQK68"/>
      <c r="JQL68"/>
      <c r="JQM68"/>
      <c r="JQN68"/>
      <c r="JQO68"/>
      <c r="JQP68"/>
      <c r="JQQ68"/>
      <c r="JQR68"/>
      <c r="JQS68"/>
      <c r="JQT68"/>
      <c r="JQU68"/>
      <c r="JQV68"/>
      <c r="JQW68"/>
      <c r="JQX68"/>
      <c r="JQY68"/>
      <c r="JQZ68"/>
      <c r="JRA68"/>
      <c r="JRB68"/>
      <c r="JRC68"/>
      <c r="JRD68"/>
      <c r="JRE68"/>
      <c r="JRF68"/>
      <c r="JRG68"/>
      <c r="JRH68"/>
      <c r="JRI68"/>
      <c r="JRJ68"/>
      <c r="JRK68"/>
      <c r="JRL68"/>
      <c r="JRM68"/>
      <c r="JRN68"/>
      <c r="JRO68"/>
      <c r="JRP68"/>
      <c r="JRQ68"/>
      <c r="JRR68"/>
      <c r="JRS68"/>
      <c r="JRT68"/>
      <c r="JRU68"/>
      <c r="JRV68"/>
      <c r="JRW68"/>
      <c r="JRX68"/>
      <c r="JRY68"/>
      <c r="JRZ68"/>
      <c r="JSA68"/>
      <c r="JSB68"/>
      <c r="JSC68"/>
      <c r="JSD68"/>
      <c r="JSE68"/>
      <c r="JSF68"/>
      <c r="JSG68"/>
      <c r="JSH68"/>
      <c r="JSI68"/>
      <c r="JSJ68"/>
      <c r="JSK68"/>
      <c r="JSL68"/>
      <c r="JSM68"/>
      <c r="JSN68"/>
      <c r="JSO68"/>
      <c r="JSP68"/>
      <c r="JSQ68"/>
      <c r="JSR68"/>
      <c r="JSS68"/>
      <c r="JST68"/>
      <c r="JSU68"/>
      <c r="JSV68"/>
      <c r="JSW68"/>
      <c r="JSX68"/>
      <c r="JSY68"/>
      <c r="JSZ68"/>
      <c r="JTA68"/>
      <c r="JTB68"/>
      <c r="JTC68"/>
      <c r="JTD68"/>
      <c r="JTE68"/>
      <c r="JTF68"/>
      <c r="JTG68"/>
      <c r="JTH68"/>
      <c r="JTI68"/>
      <c r="JTJ68"/>
      <c r="JTK68"/>
      <c r="JTL68"/>
      <c r="JTM68"/>
      <c r="JTN68"/>
      <c r="JTO68"/>
      <c r="JTP68"/>
      <c r="JTQ68"/>
      <c r="JTR68"/>
      <c r="JTS68"/>
      <c r="JTT68"/>
      <c r="JTU68"/>
      <c r="JTV68"/>
      <c r="JTW68"/>
      <c r="JTX68"/>
      <c r="JTY68"/>
      <c r="JTZ68"/>
      <c r="JUA68"/>
      <c r="JUB68"/>
      <c r="JUC68"/>
      <c r="JUD68"/>
      <c r="JUE68"/>
      <c r="JUF68"/>
      <c r="JUG68"/>
      <c r="JUH68"/>
      <c r="JUI68"/>
      <c r="JUJ68"/>
      <c r="JUK68"/>
      <c r="JUL68"/>
      <c r="JUM68"/>
      <c r="JUN68"/>
      <c r="JUO68"/>
      <c r="JUP68"/>
      <c r="JUQ68"/>
      <c r="JUR68"/>
      <c r="JUS68"/>
      <c r="JUT68"/>
      <c r="JUU68"/>
      <c r="JUV68"/>
      <c r="JUW68"/>
      <c r="JUX68"/>
      <c r="JUY68"/>
      <c r="JUZ68"/>
      <c r="JVA68"/>
      <c r="JVB68"/>
      <c r="JVC68"/>
      <c r="JVD68"/>
      <c r="JVE68"/>
      <c r="JVF68"/>
      <c r="JVG68"/>
      <c r="JVH68"/>
      <c r="JVI68"/>
      <c r="JVJ68"/>
      <c r="JVK68"/>
      <c r="JVL68"/>
      <c r="JVM68"/>
      <c r="JVN68"/>
      <c r="JVO68"/>
      <c r="JVP68"/>
      <c r="JVQ68"/>
      <c r="JVR68"/>
      <c r="JVS68"/>
      <c r="JVT68"/>
      <c r="JVU68"/>
      <c r="JVV68"/>
      <c r="JVW68"/>
      <c r="JVX68"/>
      <c r="JVY68"/>
      <c r="JVZ68"/>
      <c r="JWA68"/>
      <c r="JWB68"/>
      <c r="JWC68"/>
      <c r="JWD68"/>
      <c r="JWE68"/>
      <c r="JWF68"/>
      <c r="JWG68"/>
      <c r="JWH68"/>
      <c r="JWI68"/>
      <c r="JWJ68"/>
      <c r="JWK68"/>
      <c r="JWL68"/>
      <c r="JWM68"/>
      <c r="JWN68"/>
      <c r="JWO68"/>
      <c r="JWP68"/>
      <c r="JWQ68"/>
      <c r="JWR68"/>
      <c r="JWS68"/>
      <c r="JWT68"/>
      <c r="JWU68"/>
      <c r="JWV68"/>
      <c r="JWW68"/>
      <c r="JWX68"/>
      <c r="JWY68"/>
      <c r="JWZ68"/>
      <c r="JXA68"/>
      <c r="JXB68"/>
      <c r="JXC68"/>
      <c r="JXD68"/>
      <c r="JXE68"/>
      <c r="JXF68"/>
      <c r="JXG68"/>
      <c r="JXH68"/>
      <c r="JXI68"/>
      <c r="JXJ68"/>
      <c r="JXK68"/>
      <c r="JXL68"/>
      <c r="JXM68"/>
      <c r="JXN68"/>
      <c r="JXO68"/>
      <c r="JXP68"/>
      <c r="JXQ68"/>
      <c r="JXR68"/>
      <c r="JXS68"/>
      <c r="JXT68"/>
      <c r="JXU68"/>
      <c r="JXV68"/>
      <c r="JXW68"/>
      <c r="JXX68"/>
      <c r="JXY68"/>
      <c r="JXZ68"/>
      <c r="JYA68"/>
      <c r="JYB68"/>
      <c r="JYC68"/>
      <c r="JYD68"/>
      <c r="JYE68"/>
      <c r="JYF68"/>
      <c r="JYG68"/>
      <c r="JYH68"/>
      <c r="JYI68"/>
      <c r="JYJ68"/>
      <c r="JYK68"/>
      <c r="JYL68"/>
      <c r="JYM68"/>
      <c r="JYN68"/>
      <c r="JYO68"/>
      <c r="JYP68"/>
      <c r="JYQ68"/>
      <c r="JYR68"/>
      <c r="JYS68"/>
      <c r="JYT68"/>
      <c r="JYU68"/>
      <c r="JYV68"/>
      <c r="JYW68"/>
      <c r="JYX68"/>
      <c r="JYY68"/>
      <c r="JYZ68"/>
      <c r="JZA68"/>
      <c r="JZB68"/>
      <c r="JZC68"/>
      <c r="JZD68"/>
      <c r="JZE68"/>
      <c r="JZF68"/>
      <c r="JZG68"/>
      <c r="JZH68"/>
      <c r="JZI68"/>
      <c r="JZJ68"/>
      <c r="JZK68"/>
      <c r="JZL68"/>
      <c r="JZM68"/>
      <c r="JZN68"/>
      <c r="JZO68"/>
      <c r="JZP68"/>
      <c r="JZQ68"/>
      <c r="JZR68"/>
      <c r="JZS68"/>
      <c r="JZT68"/>
      <c r="JZU68"/>
      <c r="JZV68"/>
      <c r="JZW68"/>
      <c r="JZX68"/>
      <c r="JZY68"/>
      <c r="JZZ68"/>
      <c r="KAA68"/>
      <c r="KAB68"/>
      <c r="KAC68"/>
      <c r="KAD68"/>
      <c r="KAE68"/>
      <c r="KAF68"/>
      <c r="KAG68"/>
      <c r="KAH68"/>
      <c r="KAI68"/>
      <c r="KAJ68"/>
      <c r="KAK68"/>
      <c r="KAL68"/>
      <c r="KAM68"/>
      <c r="KAN68"/>
      <c r="KAO68"/>
      <c r="KAP68"/>
      <c r="KAQ68"/>
      <c r="KAR68"/>
      <c r="KAS68"/>
      <c r="KAT68"/>
      <c r="KAU68"/>
      <c r="KAV68"/>
      <c r="KAW68"/>
      <c r="KAX68"/>
      <c r="KAY68"/>
      <c r="KAZ68"/>
      <c r="KBA68"/>
      <c r="KBB68"/>
      <c r="KBC68"/>
      <c r="KBD68"/>
      <c r="KBE68"/>
      <c r="KBF68"/>
      <c r="KBG68"/>
      <c r="KBH68"/>
      <c r="KBI68"/>
      <c r="KBJ68"/>
      <c r="KBK68"/>
      <c r="KBL68"/>
      <c r="KBM68"/>
      <c r="KBN68"/>
      <c r="KBO68"/>
      <c r="KBP68"/>
      <c r="KBQ68"/>
      <c r="KBR68"/>
      <c r="KBS68"/>
      <c r="KBT68"/>
      <c r="KBU68"/>
      <c r="KBV68"/>
      <c r="KBW68"/>
      <c r="KBX68"/>
      <c r="KBY68"/>
      <c r="KBZ68"/>
      <c r="KCA68"/>
      <c r="KCB68"/>
      <c r="KCC68"/>
      <c r="KCD68"/>
      <c r="KCE68"/>
      <c r="KCF68"/>
      <c r="KCG68"/>
      <c r="KCH68"/>
      <c r="KCI68"/>
      <c r="KCJ68"/>
      <c r="KCK68"/>
      <c r="KCL68"/>
      <c r="KCM68"/>
      <c r="KCN68"/>
      <c r="KCO68"/>
      <c r="KCP68"/>
      <c r="KCQ68"/>
      <c r="KCR68"/>
      <c r="KCS68"/>
      <c r="KCT68"/>
      <c r="KCU68"/>
      <c r="KCV68"/>
      <c r="KCW68"/>
      <c r="KCX68"/>
      <c r="KCY68"/>
      <c r="KCZ68"/>
      <c r="KDA68"/>
      <c r="KDB68"/>
      <c r="KDC68"/>
      <c r="KDD68"/>
      <c r="KDE68"/>
      <c r="KDF68"/>
      <c r="KDG68"/>
      <c r="KDH68"/>
      <c r="KDI68"/>
      <c r="KDJ68"/>
      <c r="KDK68"/>
      <c r="KDL68"/>
      <c r="KDM68"/>
      <c r="KDN68"/>
      <c r="KDO68"/>
      <c r="KDP68"/>
      <c r="KDQ68"/>
      <c r="KDR68"/>
      <c r="KDS68"/>
      <c r="KDT68"/>
      <c r="KDU68"/>
      <c r="KDV68"/>
      <c r="KDW68"/>
      <c r="KDX68"/>
      <c r="KDY68"/>
      <c r="KDZ68"/>
      <c r="KEA68"/>
      <c r="KEB68"/>
      <c r="KEC68"/>
      <c r="KED68"/>
      <c r="KEE68"/>
      <c r="KEF68"/>
      <c r="KEG68"/>
      <c r="KEH68"/>
      <c r="KEI68"/>
      <c r="KEJ68"/>
      <c r="KEK68"/>
      <c r="KEL68"/>
      <c r="KEM68"/>
      <c r="KEN68"/>
      <c r="KEO68"/>
      <c r="KEP68"/>
      <c r="KEQ68"/>
      <c r="KER68"/>
      <c r="KES68"/>
      <c r="KET68"/>
      <c r="KEU68"/>
      <c r="KEV68"/>
      <c r="KEW68"/>
      <c r="KEX68"/>
      <c r="KEY68"/>
      <c r="KEZ68"/>
      <c r="KFA68"/>
      <c r="KFB68"/>
      <c r="KFC68"/>
      <c r="KFD68"/>
      <c r="KFE68"/>
      <c r="KFF68"/>
      <c r="KFG68"/>
      <c r="KFH68"/>
      <c r="KFI68"/>
      <c r="KFJ68"/>
      <c r="KFK68"/>
      <c r="KFL68"/>
      <c r="KFM68"/>
      <c r="KFN68"/>
      <c r="KFO68"/>
      <c r="KFP68"/>
      <c r="KFQ68"/>
      <c r="KFR68"/>
      <c r="KFS68"/>
      <c r="KFT68"/>
      <c r="KFU68"/>
      <c r="KFV68"/>
      <c r="KFW68"/>
      <c r="KFX68"/>
      <c r="KFY68"/>
      <c r="KFZ68"/>
      <c r="KGA68"/>
      <c r="KGB68"/>
      <c r="KGC68"/>
      <c r="KGD68"/>
      <c r="KGE68"/>
      <c r="KGF68"/>
      <c r="KGG68"/>
      <c r="KGH68"/>
      <c r="KGI68"/>
      <c r="KGJ68"/>
      <c r="KGK68"/>
      <c r="KGL68"/>
      <c r="KGM68"/>
      <c r="KGN68"/>
      <c r="KGO68"/>
      <c r="KGP68"/>
      <c r="KGQ68"/>
      <c r="KGR68"/>
      <c r="KGS68"/>
      <c r="KGT68"/>
      <c r="KGU68"/>
      <c r="KGV68"/>
      <c r="KGW68"/>
      <c r="KGX68"/>
      <c r="KGY68"/>
      <c r="KGZ68"/>
      <c r="KHA68"/>
      <c r="KHB68"/>
      <c r="KHC68"/>
      <c r="KHD68"/>
      <c r="KHE68"/>
      <c r="KHF68"/>
      <c r="KHG68"/>
      <c r="KHH68"/>
      <c r="KHI68"/>
      <c r="KHJ68"/>
      <c r="KHK68"/>
      <c r="KHL68"/>
      <c r="KHM68"/>
      <c r="KHN68"/>
      <c r="KHO68"/>
      <c r="KHP68"/>
      <c r="KHQ68"/>
      <c r="KHR68"/>
      <c r="KHS68"/>
      <c r="KHT68"/>
      <c r="KHU68"/>
      <c r="KHV68"/>
      <c r="KHW68"/>
      <c r="KHX68"/>
      <c r="KHY68"/>
      <c r="KHZ68"/>
      <c r="KIA68"/>
      <c r="KIB68"/>
      <c r="KIC68"/>
      <c r="KID68"/>
      <c r="KIE68"/>
      <c r="KIF68"/>
      <c r="KIG68"/>
      <c r="KIH68"/>
      <c r="KII68"/>
      <c r="KIJ68"/>
      <c r="KIK68"/>
      <c r="KIL68"/>
      <c r="KIM68"/>
      <c r="KIN68"/>
      <c r="KIO68"/>
      <c r="KIP68"/>
      <c r="KIQ68"/>
      <c r="KIR68"/>
      <c r="KIS68"/>
      <c r="KIT68"/>
      <c r="KIU68"/>
      <c r="KIV68"/>
      <c r="KIW68"/>
      <c r="KIX68"/>
      <c r="KIY68"/>
      <c r="KIZ68"/>
      <c r="KJA68"/>
      <c r="KJB68"/>
      <c r="KJC68"/>
      <c r="KJD68"/>
      <c r="KJE68"/>
      <c r="KJF68"/>
      <c r="KJG68"/>
      <c r="KJH68"/>
      <c r="KJI68"/>
      <c r="KJJ68"/>
      <c r="KJK68"/>
      <c r="KJL68"/>
      <c r="KJM68"/>
      <c r="KJN68"/>
      <c r="KJO68"/>
      <c r="KJP68"/>
      <c r="KJQ68"/>
      <c r="KJR68"/>
      <c r="KJS68"/>
      <c r="KJT68"/>
      <c r="KJU68"/>
      <c r="KJV68"/>
      <c r="KJW68"/>
      <c r="KJX68"/>
      <c r="KJY68"/>
      <c r="KJZ68"/>
      <c r="KKA68"/>
      <c r="KKB68"/>
      <c r="KKC68"/>
      <c r="KKD68"/>
      <c r="KKE68"/>
      <c r="KKF68"/>
      <c r="KKG68"/>
      <c r="KKH68"/>
      <c r="KKI68"/>
      <c r="KKJ68"/>
      <c r="KKK68"/>
      <c r="KKL68"/>
      <c r="KKM68"/>
      <c r="KKN68"/>
      <c r="KKO68"/>
      <c r="KKP68"/>
      <c r="KKQ68"/>
      <c r="KKR68"/>
      <c r="KKS68"/>
      <c r="KKT68"/>
      <c r="KKU68"/>
      <c r="KKV68"/>
      <c r="KKW68"/>
      <c r="KKX68"/>
      <c r="KKY68"/>
      <c r="KKZ68"/>
      <c r="KLA68"/>
      <c r="KLB68"/>
      <c r="KLC68"/>
      <c r="KLD68"/>
      <c r="KLE68"/>
      <c r="KLF68"/>
      <c r="KLG68"/>
      <c r="KLH68"/>
      <c r="KLI68"/>
      <c r="KLJ68"/>
      <c r="KLK68"/>
      <c r="KLL68"/>
      <c r="KLM68"/>
      <c r="KLN68"/>
      <c r="KLO68"/>
      <c r="KLP68"/>
      <c r="KLQ68"/>
      <c r="KLR68"/>
      <c r="KLS68"/>
      <c r="KLT68"/>
      <c r="KLU68"/>
      <c r="KLV68"/>
      <c r="KLW68"/>
      <c r="KLX68"/>
      <c r="KLY68"/>
      <c r="KLZ68"/>
      <c r="KMA68"/>
      <c r="KMB68"/>
      <c r="KMC68"/>
      <c r="KMD68"/>
      <c r="KME68"/>
      <c r="KMF68"/>
      <c r="KMG68"/>
      <c r="KMH68"/>
      <c r="KMI68"/>
      <c r="KMJ68"/>
      <c r="KMK68"/>
      <c r="KML68"/>
      <c r="KMM68"/>
      <c r="KMN68"/>
      <c r="KMO68"/>
      <c r="KMP68"/>
      <c r="KMQ68"/>
      <c r="KMR68"/>
      <c r="KMS68"/>
      <c r="KMT68"/>
      <c r="KMU68"/>
      <c r="KMV68"/>
      <c r="KMW68"/>
      <c r="KMX68"/>
      <c r="KMY68"/>
      <c r="KMZ68"/>
      <c r="KNA68"/>
      <c r="KNB68"/>
      <c r="KNC68"/>
      <c r="KND68"/>
      <c r="KNE68"/>
      <c r="KNF68"/>
      <c r="KNG68"/>
      <c r="KNH68"/>
      <c r="KNI68"/>
      <c r="KNJ68"/>
      <c r="KNK68"/>
      <c r="KNL68"/>
      <c r="KNM68"/>
      <c r="KNN68"/>
      <c r="KNO68"/>
      <c r="KNP68"/>
      <c r="KNQ68"/>
      <c r="KNR68"/>
      <c r="KNS68"/>
      <c r="KNT68"/>
      <c r="KNU68"/>
      <c r="KNV68"/>
      <c r="KNW68"/>
      <c r="KNX68"/>
      <c r="KNY68"/>
      <c r="KNZ68"/>
      <c r="KOA68"/>
      <c r="KOB68"/>
      <c r="KOC68"/>
      <c r="KOD68"/>
      <c r="KOE68"/>
      <c r="KOF68"/>
      <c r="KOG68"/>
      <c r="KOH68"/>
      <c r="KOI68"/>
      <c r="KOJ68"/>
      <c r="KOK68"/>
      <c r="KOL68"/>
      <c r="KOM68"/>
      <c r="KON68"/>
      <c r="KOO68"/>
      <c r="KOP68"/>
      <c r="KOQ68"/>
      <c r="KOR68"/>
      <c r="KOS68"/>
      <c r="KOT68"/>
      <c r="KOU68"/>
      <c r="KOV68"/>
      <c r="KOW68"/>
      <c r="KOX68"/>
      <c r="KOY68"/>
      <c r="KOZ68"/>
      <c r="KPA68"/>
      <c r="KPB68"/>
      <c r="KPC68"/>
      <c r="KPD68"/>
      <c r="KPE68"/>
      <c r="KPF68"/>
      <c r="KPG68"/>
      <c r="KPH68"/>
      <c r="KPI68"/>
      <c r="KPJ68"/>
      <c r="KPK68"/>
      <c r="KPL68"/>
      <c r="KPM68"/>
      <c r="KPN68"/>
      <c r="KPO68"/>
      <c r="KPP68"/>
      <c r="KPQ68"/>
      <c r="KPR68"/>
      <c r="KPS68"/>
      <c r="KPT68"/>
      <c r="KPU68"/>
      <c r="KPV68"/>
      <c r="KPW68"/>
      <c r="KPX68"/>
      <c r="KPY68"/>
      <c r="KPZ68"/>
      <c r="KQA68"/>
      <c r="KQB68"/>
      <c r="KQC68"/>
      <c r="KQD68"/>
      <c r="KQE68"/>
      <c r="KQF68"/>
      <c r="KQG68"/>
      <c r="KQH68"/>
      <c r="KQI68"/>
      <c r="KQJ68"/>
      <c r="KQK68"/>
      <c r="KQL68"/>
      <c r="KQM68"/>
      <c r="KQN68"/>
      <c r="KQO68"/>
      <c r="KQP68"/>
      <c r="KQQ68"/>
      <c r="KQR68"/>
      <c r="KQS68"/>
      <c r="KQT68"/>
      <c r="KQU68"/>
      <c r="KQV68"/>
      <c r="KQW68"/>
      <c r="KQX68"/>
      <c r="KQY68"/>
      <c r="KQZ68"/>
      <c r="KRA68"/>
      <c r="KRB68"/>
      <c r="KRC68"/>
      <c r="KRD68"/>
      <c r="KRE68"/>
      <c r="KRF68"/>
      <c r="KRG68"/>
      <c r="KRH68"/>
      <c r="KRI68"/>
      <c r="KRJ68"/>
      <c r="KRK68"/>
      <c r="KRL68"/>
      <c r="KRM68"/>
      <c r="KRN68"/>
      <c r="KRO68"/>
      <c r="KRP68"/>
      <c r="KRQ68"/>
      <c r="KRR68"/>
      <c r="KRS68"/>
      <c r="KRT68"/>
      <c r="KRU68"/>
      <c r="KRV68"/>
      <c r="KRW68"/>
      <c r="KRX68"/>
      <c r="KRY68"/>
      <c r="KRZ68"/>
      <c r="KSA68"/>
      <c r="KSB68"/>
      <c r="KSC68"/>
      <c r="KSD68"/>
      <c r="KSE68"/>
      <c r="KSF68"/>
      <c r="KSG68"/>
      <c r="KSH68"/>
      <c r="KSI68"/>
      <c r="KSJ68"/>
      <c r="KSK68"/>
      <c r="KSL68"/>
      <c r="KSM68"/>
      <c r="KSN68"/>
      <c r="KSO68"/>
      <c r="KSP68"/>
      <c r="KSQ68"/>
      <c r="KSR68"/>
      <c r="KSS68"/>
      <c r="KST68"/>
      <c r="KSU68"/>
      <c r="KSV68"/>
      <c r="KSW68"/>
      <c r="KSX68"/>
      <c r="KSY68"/>
      <c r="KSZ68"/>
      <c r="KTA68"/>
      <c r="KTB68"/>
      <c r="KTC68"/>
      <c r="KTD68"/>
      <c r="KTE68"/>
      <c r="KTF68"/>
      <c r="KTG68"/>
      <c r="KTH68"/>
      <c r="KTI68"/>
      <c r="KTJ68"/>
      <c r="KTK68"/>
      <c r="KTL68"/>
      <c r="KTM68"/>
      <c r="KTN68"/>
      <c r="KTO68"/>
      <c r="KTP68"/>
      <c r="KTQ68"/>
      <c r="KTR68"/>
      <c r="KTS68"/>
      <c r="KTT68"/>
      <c r="KTU68"/>
      <c r="KTV68"/>
      <c r="KTW68"/>
      <c r="KTX68"/>
      <c r="KTY68"/>
      <c r="KTZ68"/>
      <c r="KUA68"/>
      <c r="KUB68"/>
      <c r="KUC68"/>
      <c r="KUD68"/>
      <c r="KUE68"/>
      <c r="KUF68"/>
      <c r="KUG68"/>
      <c r="KUH68"/>
      <c r="KUI68"/>
      <c r="KUJ68"/>
      <c r="KUK68"/>
      <c r="KUL68"/>
      <c r="KUM68"/>
      <c r="KUN68"/>
      <c r="KUO68"/>
      <c r="KUP68"/>
      <c r="KUQ68"/>
      <c r="KUR68"/>
      <c r="KUS68"/>
      <c r="KUT68"/>
      <c r="KUU68"/>
      <c r="KUV68"/>
      <c r="KUW68"/>
      <c r="KUX68"/>
      <c r="KUY68"/>
      <c r="KUZ68"/>
      <c r="KVA68"/>
      <c r="KVB68"/>
      <c r="KVC68"/>
      <c r="KVD68"/>
      <c r="KVE68"/>
      <c r="KVF68"/>
      <c r="KVG68"/>
      <c r="KVH68"/>
      <c r="KVI68"/>
      <c r="KVJ68"/>
      <c r="KVK68"/>
      <c r="KVL68"/>
      <c r="KVM68"/>
      <c r="KVN68"/>
      <c r="KVO68"/>
      <c r="KVP68"/>
      <c r="KVQ68"/>
      <c r="KVR68"/>
      <c r="KVS68"/>
      <c r="KVT68"/>
      <c r="KVU68"/>
      <c r="KVV68"/>
      <c r="KVW68"/>
      <c r="KVX68"/>
      <c r="KVY68"/>
      <c r="KVZ68"/>
      <c r="KWA68"/>
      <c r="KWB68"/>
      <c r="KWC68"/>
      <c r="KWD68"/>
      <c r="KWE68"/>
      <c r="KWF68"/>
      <c r="KWG68"/>
      <c r="KWH68"/>
      <c r="KWI68"/>
      <c r="KWJ68"/>
      <c r="KWK68"/>
      <c r="KWL68"/>
      <c r="KWM68"/>
      <c r="KWN68"/>
      <c r="KWO68"/>
      <c r="KWP68"/>
      <c r="KWQ68"/>
      <c r="KWR68"/>
      <c r="KWS68"/>
      <c r="KWT68"/>
      <c r="KWU68"/>
      <c r="KWV68"/>
      <c r="KWW68"/>
      <c r="KWX68"/>
      <c r="KWY68"/>
      <c r="KWZ68"/>
      <c r="KXA68"/>
      <c r="KXB68"/>
      <c r="KXC68"/>
      <c r="KXD68"/>
      <c r="KXE68"/>
      <c r="KXF68"/>
      <c r="KXG68"/>
      <c r="KXH68"/>
      <c r="KXI68"/>
      <c r="KXJ68"/>
      <c r="KXK68"/>
      <c r="KXL68"/>
      <c r="KXM68"/>
      <c r="KXN68"/>
      <c r="KXO68"/>
      <c r="KXP68"/>
      <c r="KXQ68"/>
      <c r="KXR68"/>
      <c r="KXS68"/>
      <c r="KXT68"/>
      <c r="KXU68"/>
      <c r="KXV68"/>
      <c r="KXW68"/>
      <c r="KXX68"/>
      <c r="KXY68"/>
      <c r="KXZ68"/>
      <c r="KYA68"/>
      <c r="KYB68"/>
      <c r="KYC68"/>
      <c r="KYD68"/>
      <c r="KYE68"/>
      <c r="KYF68"/>
      <c r="KYG68"/>
      <c r="KYH68"/>
      <c r="KYI68"/>
      <c r="KYJ68"/>
      <c r="KYK68"/>
      <c r="KYL68"/>
      <c r="KYM68"/>
      <c r="KYN68"/>
      <c r="KYO68"/>
      <c r="KYP68"/>
      <c r="KYQ68"/>
      <c r="KYR68"/>
      <c r="KYS68"/>
      <c r="KYT68"/>
      <c r="KYU68"/>
      <c r="KYV68"/>
      <c r="KYW68"/>
      <c r="KYX68"/>
      <c r="KYY68"/>
      <c r="KYZ68"/>
      <c r="KZA68"/>
      <c r="KZB68"/>
      <c r="KZC68"/>
      <c r="KZD68"/>
      <c r="KZE68"/>
      <c r="KZF68"/>
      <c r="KZG68"/>
      <c r="KZH68"/>
      <c r="KZI68"/>
      <c r="KZJ68"/>
      <c r="KZK68"/>
      <c r="KZL68"/>
      <c r="KZM68"/>
      <c r="KZN68"/>
      <c r="KZO68"/>
      <c r="KZP68"/>
      <c r="KZQ68"/>
      <c r="KZR68"/>
      <c r="KZS68"/>
      <c r="KZT68"/>
      <c r="KZU68"/>
      <c r="KZV68"/>
      <c r="KZW68"/>
      <c r="KZX68"/>
      <c r="KZY68"/>
      <c r="KZZ68"/>
      <c r="LAA68"/>
      <c r="LAB68"/>
      <c r="LAC68"/>
      <c r="LAD68"/>
      <c r="LAE68"/>
      <c r="LAF68"/>
      <c r="LAG68"/>
      <c r="LAH68"/>
      <c r="LAI68"/>
      <c r="LAJ68"/>
      <c r="LAK68"/>
      <c r="LAL68"/>
      <c r="LAM68"/>
      <c r="LAN68"/>
      <c r="LAO68"/>
      <c r="LAP68"/>
      <c r="LAQ68"/>
      <c r="LAR68"/>
      <c r="LAS68"/>
      <c r="LAT68"/>
      <c r="LAU68"/>
      <c r="LAV68"/>
      <c r="LAW68"/>
      <c r="LAX68"/>
      <c r="LAY68"/>
      <c r="LAZ68"/>
      <c r="LBA68"/>
      <c r="LBB68"/>
      <c r="LBC68"/>
      <c r="LBD68"/>
      <c r="LBE68"/>
      <c r="LBF68"/>
      <c r="LBG68"/>
      <c r="LBH68"/>
      <c r="LBI68"/>
      <c r="LBJ68"/>
      <c r="LBK68"/>
      <c r="LBL68"/>
      <c r="LBM68"/>
      <c r="LBN68"/>
      <c r="LBO68"/>
      <c r="LBP68"/>
      <c r="LBQ68"/>
      <c r="LBR68"/>
      <c r="LBS68"/>
      <c r="LBT68"/>
      <c r="LBU68"/>
      <c r="LBV68"/>
      <c r="LBW68"/>
      <c r="LBX68"/>
      <c r="LBY68"/>
      <c r="LBZ68"/>
      <c r="LCA68"/>
      <c r="LCB68"/>
      <c r="LCC68"/>
      <c r="LCD68"/>
      <c r="LCE68"/>
      <c r="LCF68"/>
      <c r="LCG68"/>
      <c r="LCH68"/>
      <c r="LCI68"/>
      <c r="LCJ68"/>
      <c r="LCK68"/>
      <c r="LCL68"/>
      <c r="LCM68"/>
      <c r="LCN68"/>
      <c r="LCO68"/>
      <c r="LCP68"/>
      <c r="LCQ68"/>
      <c r="LCR68"/>
      <c r="LCS68"/>
      <c r="LCT68"/>
      <c r="LCU68"/>
      <c r="LCV68"/>
      <c r="LCW68"/>
      <c r="LCX68"/>
      <c r="LCY68"/>
      <c r="LCZ68"/>
      <c r="LDA68"/>
      <c r="LDB68"/>
      <c r="LDC68"/>
      <c r="LDD68"/>
      <c r="LDE68"/>
      <c r="LDF68"/>
      <c r="LDG68"/>
      <c r="LDH68"/>
      <c r="LDI68"/>
      <c r="LDJ68"/>
      <c r="LDK68"/>
      <c r="LDL68"/>
      <c r="LDM68"/>
      <c r="LDN68"/>
      <c r="LDO68"/>
      <c r="LDP68"/>
      <c r="LDQ68"/>
      <c r="LDR68"/>
      <c r="LDS68"/>
      <c r="LDT68"/>
      <c r="LDU68"/>
      <c r="LDV68"/>
      <c r="LDW68"/>
      <c r="LDX68"/>
      <c r="LDY68"/>
      <c r="LDZ68"/>
      <c r="LEA68"/>
      <c r="LEB68"/>
      <c r="LEC68"/>
      <c r="LED68"/>
      <c r="LEE68"/>
      <c r="LEF68"/>
      <c r="LEG68"/>
      <c r="LEH68"/>
      <c r="LEI68"/>
      <c r="LEJ68"/>
      <c r="LEK68"/>
      <c r="LEL68"/>
      <c r="LEM68"/>
      <c r="LEN68"/>
      <c r="LEO68"/>
      <c r="LEP68"/>
      <c r="LEQ68"/>
      <c r="LER68"/>
      <c r="LES68"/>
      <c r="LET68"/>
      <c r="LEU68"/>
      <c r="LEV68"/>
      <c r="LEW68"/>
      <c r="LEX68"/>
      <c r="LEY68"/>
      <c r="LEZ68"/>
      <c r="LFA68"/>
      <c r="LFB68"/>
      <c r="LFC68"/>
      <c r="LFD68"/>
      <c r="LFE68"/>
      <c r="LFF68"/>
      <c r="LFG68"/>
      <c r="LFH68"/>
      <c r="LFI68"/>
      <c r="LFJ68"/>
      <c r="LFK68"/>
      <c r="LFL68"/>
      <c r="LFM68"/>
      <c r="LFN68"/>
      <c r="LFO68"/>
      <c r="LFP68"/>
      <c r="LFQ68"/>
      <c r="LFR68"/>
      <c r="LFS68"/>
      <c r="LFT68"/>
      <c r="LFU68"/>
      <c r="LFV68"/>
      <c r="LFW68"/>
      <c r="LFX68"/>
      <c r="LFY68"/>
      <c r="LFZ68"/>
      <c r="LGA68"/>
      <c r="LGB68"/>
      <c r="LGC68"/>
      <c r="LGD68"/>
      <c r="LGE68"/>
      <c r="LGF68"/>
      <c r="LGG68"/>
      <c r="LGH68"/>
      <c r="LGI68"/>
      <c r="LGJ68"/>
      <c r="LGK68"/>
      <c r="LGL68"/>
      <c r="LGM68"/>
      <c r="LGN68"/>
      <c r="LGO68"/>
      <c r="LGP68"/>
      <c r="LGQ68"/>
      <c r="LGR68"/>
      <c r="LGS68"/>
      <c r="LGT68"/>
      <c r="LGU68"/>
      <c r="LGV68"/>
      <c r="LGW68"/>
      <c r="LGX68"/>
      <c r="LGY68"/>
      <c r="LGZ68"/>
      <c r="LHA68"/>
      <c r="LHB68"/>
      <c r="LHC68"/>
      <c r="LHD68"/>
      <c r="LHE68"/>
      <c r="LHF68"/>
      <c r="LHG68"/>
      <c r="LHH68"/>
      <c r="LHI68"/>
      <c r="LHJ68"/>
      <c r="LHK68"/>
      <c r="LHL68"/>
      <c r="LHM68"/>
      <c r="LHN68"/>
      <c r="LHO68"/>
      <c r="LHP68"/>
      <c r="LHQ68"/>
      <c r="LHR68"/>
      <c r="LHS68"/>
      <c r="LHT68"/>
      <c r="LHU68"/>
      <c r="LHV68"/>
      <c r="LHW68"/>
      <c r="LHX68"/>
      <c r="LHY68"/>
      <c r="LHZ68"/>
      <c r="LIA68"/>
      <c r="LIB68"/>
      <c r="LIC68"/>
      <c r="LID68"/>
      <c r="LIE68"/>
      <c r="LIF68"/>
      <c r="LIG68"/>
      <c r="LIH68"/>
      <c r="LII68"/>
      <c r="LIJ68"/>
      <c r="LIK68"/>
      <c r="LIL68"/>
      <c r="LIM68"/>
      <c r="LIN68"/>
      <c r="LIO68"/>
      <c r="LIP68"/>
      <c r="LIQ68"/>
      <c r="LIR68"/>
      <c r="LIS68"/>
      <c r="LIT68"/>
      <c r="LIU68"/>
      <c r="LIV68"/>
      <c r="LIW68"/>
      <c r="LIX68"/>
      <c r="LIY68"/>
      <c r="LIZ68"/>
      <c r="LJA68"/>
      <c r="LJB68"/>
      <c r="LJC68"/>
      <c r="LJD68"/>
      <c r="LJE68"/>
      <c r="LJF68"/>
      <c r="LJG68"/>
      <c r="LJH68"/>
      <c r="LJI68"/>
      <c r="LJJ68"/>
      <c r="LJK68"/>
      <c r="LJL68"/>
      <c r="LJM68"/>
      <c r="LJN68"/>
      <c r="LJO68"/>
      <c r="LJP68"/>
      <c r="LJQ68"/>
      <c r="LJR68"/>
      <c r="LJS68"/>
      <c r="LJT68"/>
      <c r="LJU68"/>
      <c r="LJV68"/>
      <c r="LJW68"/>
      <c r="LJX68"/>
      <c r="LJY68"/>
      <c r="LJZ68"/>
      <c r="LKA68"/>
      <c r="LKB68"/>
      <c r="LKC68"/>
      <c r="LKD68"/>
      <c r="LKE68"/>
      <c r="LKF68"/>
      <c r="LKG68"/>
      <c r="LKH68"/>
      <c r="LKI68"/>
      <c r="LKJ68"/>
      <c r="LKK68"/>
      <c r="LKL68"/>
      <c r="LKM68"/>
      <c r="LKN68"/>
      <c r="LKO68"/>
      <c r="LKP68"/>
      <c r="LKQ68"/>
      <c r="LKR68"/>
      <c r="LKS68"/>
      <c r="LKT68"/>
      <c r="LKU68"/>
      <c r="LKV68"/>
      <c r="LKW68"/>
      <c r="LKX68"/>
      <c r="LKY68"/>
      <c r="LKZ68"/>
      <c r="LLA68"/>
      <c r="LLB68"/>
      <c r="LLC68"/>
      <c r="LLD68"/>
      <c r="LLE68"/>
      <c r="LLF68"/>
      <c r="LLG68"/>
      <c r="LLH68"/>
      <c r="LLI68"/>
      <c r="LLJ68"/>
      <c r="LLK68"/>
      <c r="LLL68"/>
      <c r="LLM68"/>
      <c r="LLN68"/>
      <c r="LLO68"/>
      <c r="LLP68"/>
      <c r="LLQ68"/>
      <c r="LLR68"/>
      <c r="LLS68"/>
      <c r="LLT68"/>
      <c r="LLU68"/>
      <c r="LLV68"/>
      <c r="LLW68"/>
      <c r="LLX68"/>
      <c r="LLY68"/>
      <c r="LLZ68"/>
      <c r="LMA68"/>
      <c r="LMB68"/>
      <c r="LMC68"/>
      <c r="LMD68"/>
      <c r="LME68"/>
      <c r="LMF68"/>
      <c r="LMG68"/>
      <c r="LMH68"/>
      <c r="LMI68"/>
      <c r="LMJ68"/>
      <c r="LMK68"/>
      <c r="LML68"/>
      <c r="LMM68"/>
      <c r="LMN68"/>
      <c r="LMO68"/>
      <c r="LMP68"/>
      <c r="LMQ68"/>
      <c r="LMR68"/>
      <c r="LMS68"/>
      <c r="LMT68"/>
      <c r="LMU68"/>
      <c r="LMV68"/>
      <c r="LMW68"/>
      <c r="LMX68"/>
      <c r="LMY68"/>
      <c r="LMZ68"/>
      <c r="LNA68"/>
      <c r="LNB68"/>
      <c r="LNC68"/>
      <c r="LND68"/>
      <c r="LNE68"/>
      <c r="LNF68"/>
      <c r="LNG68"/>
      <c r="LNH68"/>
      <c r="LNI68"/>
      <c r="LNJ68"/>
      <c r="LNK68"/>
      <c r="LNL68"/>
      <c r="LNM68"/>
      <c r="LNN68"/>
      <c r="LNO68"/>
      <c r="LNP68"/>
      <c r="LNQ68"/>
      <c r="LNR68"/>
      <c r="LNS68"/>
      <c r="LNT68"/>
      <c r="LNU68"/>
      <c r="LNV68"/>
      <c r="LNW68"/>
      <c r="LNX68"/>
      <c r="LNY68"/>
      <c r="LNZ68"/>
      <c r="LOA68"/>
      <c r="LOB68"/>
      <c r="LOC68"/>
      <c r="LOD68"/>
      <c r="LOE68"/>
      <c r="LOF68"/>
      <c r="LOG68"/>
      <c r="LOH68"/>
      <c r="LOI68"/>
      <c r="LOJ68"/>
      <c r="LOK68"/>
      <c r="LOL68"/>
      <c r="LOM68"/>
      <c r="LON68"/>
      <c r="LOO68"/>
      <c r="LOP68"/>
      <c r="LOQ68"/>
      <c r="LOR68"/>
      <c r="LOS68"/>
      <c r="LOT68"/>
      <c r="LOU68"/>
      <c r="LOV68"/>
      <c r="LOW68"/>
      <c r="LOX68"/>
      <c r="LOY68"/>
      <c r="LOZ68"/>
      <c r="LPA68"/>
      <c r="LPB68"/>
      <c r="LPC68"/>
      <c r="LPD68"/>
      <c r="LPE68"/>
      <c r="LPF68"/>
      <c r="LPG68"/>
      <c r="LPH68"/>
      <c r="LPI68"/>
      <c r="LPJ68"/>
      <c r="LPK68"/>
      <c r="LPL68"/>
      <c r="LPM68"/>
      <c r="LPN68"/>
      <c r="LPO68"/>
      <c r="LPP68"/>
      <c r="LPQ68"/>
      <c r="LPR68"/>
      <c r="LPS68"/>
      <c r="LPT68"/>
      <c r="LPU68"/>
      <c r="LPV68"/>
      <c r="LPW68"/>
      <c r="LPX68"/>
      <c r="LPY68"/>
      <c r="LPZ68"/>
      <c r="LQA68"/>
      <c r="LQB68"/>
      <c r="LQC68"/>
      <c r="LQD68"/>
      <c r="LQE68"/>
      <c r="LQF68"/>
      <c r="LQG68"/>
      <c r="LQH68"/>
      <c r="LQI68"/>
      <c r="LQJ68"/>
      <c r="LQK68"/>
      <c r="LQL68"/>
      <c r="LQM68"/>
      <c r="LQN68"/>
      <c r="LQO68"/>
      <c r="LQP68"/>
      <c r="LQQ68"/>
      <c r="LQR68"/>
      <c r="LQS68"/>
      <c r="LQT68"/>
      <c r="LQU68"/>
      <c r="LQV68"/>
      <c r="LQW68"/>
      <c r="LQX68"/>
      <c r="LQY68"/>
      <c r="LQZ68"/>
      <c r="LRA68"/>
      <c r="LRB68"/>
      <c r="LRC68"/>
      <c r="LRD68"/>
      <c r="LRE68"/>
      <c r="LRF68"/>
      <c r="LRG68"/>
      <c r="LRH68"/>
      <c r="LRI68"/>
      <c r="LRJ68"/>
      <c r="LRK68"/>
      <c r="LRL68"/>
      <c r="LRM68"/>
      <c r="LRN68"/>
      <c r="LRO68"/>
      <c r="LRP68"/>
      <c r="LRQ68"/>
      <c r="LRR68"/>
      <c r="LRS68"/>
      <c r="LRT68"/>
      <c r="LRU68"/>
      <c r="LRV68"/>
      <c r="LRW68"/>
      <c r="LRX68"/>
      <c r="LRY68"/>
      <c r="LRZ68"/>
      <c r="LSA68"/>
      <c r="LSB68"/>
      <c r="LSC68"/>
      <c r="LSD68"/>
      <c r="LSE68"/>
      <c r="LSF68"/>
      <c r="LSG68"/>
      <c r="LSH68"/>
      <c r="LSI68"/>
      <c r="LSJ68"/>
      <c r="LSK68"/>
      <c r="LSL68"/>
      <c r="LSM68"/>
      <c r="LSN68"/>
      <c r="LSO68"/>
      <c r="LSP68"/>
      <c r="LSQ68"/>
      <c r="LSR68"/>
      <c r="LSS68"/>
      <c r="LST68"/>
      <c r="LSU68"/>
      <c r="LSV68"/>
      <c r="LSW68"/>
      <c r="LSX68"/>
      <c r="LSY68"/>
      <c r="LSZ68"/>
      <c r="LTA68"/>
      <c r="LTB68"/>
      <c r="LTC68"/>
      <c r="LTD68"/>
      <c r="LTE68"/>
      <c r="LTF68"/>
      <c r="LTG68"/>
      <c r="LTH68"/>
      <c r="LTI68"/>
      <c r="LTJ68"/>
      <c r="LTK68"/>
      <c r="LTL68"/>
      <c r="LTM68"/>
      <c r="LTN68"/>
      <c r="LTO68"/>
      <c r="LTP68"/>
      <c r="LTQ68"/>
      <c r="LTR68"/>
      <c r="LTS68"/>
      <c r="LTT68"/>
      <c r="LTU68"/>
      <c r="LTV68"/>
      <c r="LTW68"/>
      <c r="LTX68"/>
      <c r="LTY68"/>
      <c r="LTZ68"/>
      <c r="LUA68"/>
      <c r="LUB68"/>
      <c r="LUC68"/>
      <c r="LUD68"/>
      <c r="LUE68"/>
      <c r="LUF68"/>
      <c r="LUG68"/>
      <c r="LUH68"/>
      <c r="LUI68"/>
      <c r="LUJ68"/>
      <c r="LUK68"/>
      <c r="LUL68"/>
      <c r="LUM68"/>
      <c r="LUN68"/>
      <c r="LUO68"/>
      <c r="LUP68"/>
      <c r="LUQ68"/>
      <c r="LUR68"/>
      <c r="LUS68"/>
      <c r="LUT68"/>
      <c r="LUU68"/>
      <c r="LUV68"/>
      <c r="LUW68"/>
      <c r="LUX68"/>
      <c r="LUY68"/>
      <c r="LUZ68"/>
      <c r="LVA68"/>
      <c r="LVB68"/>
      <c r="LVC68"/>
      <c r="LVD68"/>
      <c r="LVE68"/>
      <c r="LVF68"/>
      <c r="LVG68"/>
      <c r="LVH68"/>
      <c r="LVI68"/>
      <c r="LVJ68"/>
      <c r="LVK68"/>
      <c r="LVL68"/>
      <c r="LVM68"/>
      <c r="LVN68"/>
      <c r="LVO68"/>
      <c r="LVP68"/>
      <c r="LVQ68"/>
      <c r="LVR68"/>
      <c r="LVS68"/>
      <c r="LVT68"/>
      <c r="LVU68"/>
      <c r="LVV68"/>
      <c r="LVW68"/>
      <c r="LVX68"/>
      <c r="LVY68"/>
      <c r="LVZ68"/>
      <c r="LWA68"/>
      <c r="LWB68"/>
      <c r="LWC68"/>
      <c r="LWD68"/>
      <c r="LWE68"/>
      <c r="LWF68"/>
      <c r="LWG68"/>
      <c r="LWH68"/>
      <c r="LWI68"/>
      <c r="LWJ68"/>
      <c r="LWK68"/>
      <c r="LWL68"/>
      <c r="LWM68"/>
      <c r="LWN68"/>
      <c r="LWO68"/>
      <c r="LWP68"/>
      <c r="LWQ68"/>
      <c r="LWR68"/>
      <c r="LWS68"/>
      <c r="LWT68"/>
      <c r="LWU68"/>
      <c r="LWV68"/>
      <c r="LWW68"/>
      <c r="LWX68"/>
      <c r="LWY68"/>
      <c r="LWZ68"/>
      <c r="LXA68"/>
      <c r="LXB68"/>
      <c r="LXC68"/>
      <c r="LXD68"/>
      <c r="LXE68"/>
      <c r="LXF68"/>
      <c r="LXG68"/>
      <c r="LXH68"/>
      <c r="LXI68"/>
      <c r="LXJ68"/>
      <c r="LXK68"/>
      <c r="LXL68"/>
      <c r="LXM68"/>
      <c r="LXN68"/>
      <c r="LXO68"/>
      <c r="LXP68"/>
      <c r="LXQ68"/>
      <c r="LXR68"/>
      <c r="LXS68"/>
      <c r="LXT68"/>
      <c r="LXU68"/>
      <c r="LXV68"/>
      <c r="LXW68"/>
      <c r="LXX68"/>
      <c r="LXY68"/>
      <c r="LXZ68"/>
      <c r="LYA68"/>
      <c r="LYB68"/>
      <c r="LYC68"/>
      <c r="LYD68"/>
      <c r="LYE68"/>
      <c r="LYF68"/>
      <c r="LYG68"/>
      <c r="LYH68"/>
      <c r="LYI68"/>
      <c r="LYJ68"/>
      <c r="LYK68"/>
      <c r="LYL68"/>
      <c r="LYM68"/>
      <c r="LYN68"/>
      <c r="LYO68"/>
      <c r="LYP68"/>
      <c r="LYQ68"/>
      <c r="LYR68"/>
      <c r="LYS68"/>
      <c r="LYT68"/>
      <c r="LYU68"/>
      <c r="LYV68"/>
      <c r="LYW68"/>
      <c r="LYX68"/>
      <c r="LYY68"/>
      <c r="LYZ68"/>
      <c r="LZA68"/>
      <c r="LZB68"/>
      <c r="LZC68"/>
      <c r="LZD68"/>
      <c r="LZE68"/>
      <c r="LZF68"/>
      <c r="LZG68"/>
      <c r="LZH68"/>
      <c r="LZI68"/>
      <c r="LZJ68"/>
      <c r="LZK68"/>
      <c r="LZL68"/>
      <c r="LZM68"/>
      <c r="LZN68"/>
      <c r="LZO68"/>
      <c r="LZP68"/>
      <c r="LZQ68"/>
      <c r="LZR68"/>
      <c r="LZS68"/>
      <c r="LZT68"/>
      <c r="LZU68"/>
      <c r="LZV68"/>
      <c r="LZW68"/>
      <c r="LZX68"/>
      <c r="LZY68"/>
      <c r="LZZ68"/>
      <c r="MAA68"/>
      <c r="MAB68"/>
      <c r="MAC68"/>
      <c r="MAD68"/>
      <c r="MAE68"/>
      <c r="MAF68"/>
      <c r="MAG68"/>
      <c r="MAH68"/>
      <c r="MAI68"/>
      <c r="MAJ68"/>
      <c r="MAK68"/>
      <c r="MAL68"/>
      <c r="MAM68"/>
      <c r="MAN68"/>
      <c r="MAO68"/>
      <c r="MAP68"/>
      <c r="MAQ68"/>
      <c r="MAR68"/>
      <c r="MAS68"/>
      <c r="MAT68"/>
      <c r="MAU68"/>
      <c r="MAV68"/>
      <c r="MAW68"/>
      <c r="MAX68"/>
      <c r="MAY68"/>
      <c r="MAZ68"/>
      <c r="MBA68"/>
      <c r="MBB68"/>
      <c r="MBC68"/>
      <c r="MBD68"/>
      <c r="MBE68"/>
      <c r="MBF68"/>
      <c r="MBG68"/>
      <c r="MBH68"/>
      <c r="MBI68"/>
      <c r="MBJ68"/>
      <c r="MBK68"/>
      <c r="MBL68"/>
      <c r="MBM68"/>
      <c r="MBN68"/>
      <c r="MBO68"/>
      <c r="MBP68"/>
      <c r="MBQ68"/>
      <c r="MBR68"/>
      <c r="MBS68"/>
      <c r="MBT68"/>
      <c r="MBU68"/>
      <c r="MBV68"/>
      <c r="MBW68"/>
      <c r="MBX68"/>
      <c r="MBY68"/>
      <c r="MBZ68"/>
      <c r="MCA68"/>
      <c r="MCB68"/>
      <c r="MCC68"/>
      <c r="MCD68"/>
      <c r="MCE68"/>
      <c r="MCF68"/>
      <c r="MCG68"/>
      <c r="MCH68"/>
      <c r="MCI68"/>
      <c r="MCJ68"/>
      <c r="MCK68"/>
      <c r="MCL68"/>
      <c r="MCM68"/>
      <c r="MCN68"/>
      <c r="MCO68"/>
      <c r="MCP68"/>
      <c r="MCQ68"/>
      <c r="MCR68"/>
      <c r="MCS68"/>
      <c r="MCT68"/>
      <c r="MCU68"/>
      <c r="MCV68"/>
      <c r="MCW68"/>
      <c r="MCX68"/>
      <c r="MCY68"/>
      <c r="MCZ68"/>
      <c r="MDA68"/>
      <c r="MDB68"/>
      <c r="MDC68"/>
      <c r="MDD68"/>
      <c r="MDE68"/>
      <c r="MDF68"/>
      <c r="MDG68"/>
      <c r="MDH68"/>
      <c r="MDI68"/>
      <c r="MDJ68"/>
      <c r="MDK68"/>
      <c r="MDL68"/>
      <c r="MDM68"/>
      <c r="MDN68"/>
      <c r="MDO68"/>
      <c r="MDP68"/>
      <c r="MDQ68"/>
      <c r="MDR68"/>
      <c r="MDS68"/>
      <c r="MDT68"/>
      <c r="MDU68"/>
      <c r="MDV68"/>
      <c r="MDW68"/>
      <c r="MDX68"/>
      <c r="MDY68"/>
      <c r="MDZ68"/>
      <c r="MEA68"/>
      <c r="MEB68"/>
      <c r="MEC68"/>
      <c r="MED68"/>
      <c r="MEE68"/>
      <c r="MEF68"/>
      <c r="MEG68"/>
      <c r="MEH68"/>
      <c r="MEI68"/>
      <c r="MEJ68"/>
      <c r="MEK68"/>
      <c r="MEL68"/>
      <c r="MEM68"/>
      <c r="MEN68"/>
      <c r="MEO68"/>
      <c r="MEP68"/>
      <c r="MEQ68"/>
      <c r="MER68"/>
      <c r="MES68"/>
      <c r="MET68"/>
      <c r="MEU68"/>
      <c r="MEV68"/>
      <c r="MEW68"/>
      <c r="MEX68"/>
      <c r="MEY68"/>
      <c r="MEZ68"/>
      <c r="MFA68"/>
      <c r="MFB68"/>
      <c r="MFC68"/>
      <c r="MFD68"/>
      <c r="MFE68"/>
      <c r="MFF68"/>
      <c r="MFG68"/>
      <c r="MFH68"/>
      <c r="MFI68"/>
      <c r="MFJ68"/>
      <c r="MFK68"/>
      <c r="MFL68"/>
      <c r="MFM68"/>
      <c r="MFN68"/>
      <c r="MFO68"/>
      <c r="MFP68"/>
      <c r="MFQ68"/>
      <c r="MFR68"/>
      <c r="MFS68"/>
      <c r="MFT68"/>
      <c r="MFU68"/>
      <c r="MFV68"/>
      <c r="MFW68"/>
      <c r="MFX68"/>
      <c r="MFY68"/>
      <c r="MFZ68"/>
      <c r="MGA68"/>
      <c r="MGB68"/>
      <c r="MGC68"/>
      <c r="MGD68"/>
      <c r="MGE68"/>
      <c r="MGF68"/>
      <c r="MGG68"/>
      <c r="MGH68"/>
      <c r="MGI68"/>
      <c r="MGJ68"/>
      <c r="MGK68"/>
      <c r="MGL68"/>
      <c r="MGM68"/>
      <c r="MGN68"/>
      <c r="MGO68"/>
      <c r="MGP68"/>
      <c r="MGQ68"/>
      <c r="MGR68"/>
      <c r="MGS68"/>
      <c r="MGT68"/>
      <c r="MGU68"/>
      <c r="MGV68"/>
      <c r="MGW68"/>
      <c r="MGX68"/>
      <c r="MGY68"/>
      <c r="MGZ68"/>
      <c r="MHA68"/>
      <c r="MHB68"/>
      <c r="MHC68"/>
      <c r="MHD68"/>
      <c r="MHE68"/>
      <c r="MHF68"/>
      <c r="MHG68"/>
      <c r="MHH68"/>
      <c r="MHI68"/>
      <c r="MHJ68"/>
      <c r="MHK68"/>
      <c r="MHL68"/>
      <c r="MHM68"/>
      <c r="MHN68"/>
      <c r="MHO68"/>
      <c r="MHP68"/>
      <c r="MHQ68"/>
      <c r="MHR68"/>
      <c r="MHS68"/>
      <c r="MHT68"/>
      <c r="MHU68"/>
      <c r="MHV68"/>
      <c r="MHW68"/>
      <c r="MHX68"/>
      <c r="MHY68"/>
      <c r="MHZ68"/>
      <c r="MIA68"/>
      <c r="MIB68"/>
      <c r="MIC68"/>
      <c r="MID68"/>
      <c r="MIE68"/>
      <c r="MIF68"/>
      <c r="MIG68"/>
      <c r="MIH68"/>
      <c r="MII68"/>
      <c r="MIJ68"/>
      <c r="MIK68"/>
      <c r="MIL68"/>
      <c r="MIM68"/>
      <c r="MIN68"/>
      <c r="MIO68"/>
      <c r="MIP68"/>
      <c r="MIQ68"/>
      <c r="MIR68"/>
      <c r="MIS68"/>
      <c r="MIT68"/>
      <c r="MIU68"/>
      <c r="MIV68"/>
      <c r="MIW68"/>
      <c r="MIX68"/>
      <c r="MIY68"/>
      <c r="MIZ68"/>
      <c r="MJA68"/>
      <c r="MJB68"/>
      <c r="MJC68"/>
      <c r="MJD68"/>
      <c r="MJE68"/>
      <c r="MJF68"/>
      <c r="MJG68"/>
      <c r="MJH68"/>
      <c r="MJI68"/>
      <c r="MJJ68"/>
      <c r="MJK68"/>
      <c r="MJL68"/>
      <c r="MJM68"/>
      <c r="MJN68"/>
      <c r="MJO68"/>
      <c r="MJP68"/>
      <c r="MJQ68"/>
      <c r="MJR68"/>
      <c r="MJS68"/>
      <c r="MJT68"/>
      <c r="MJU68"/>
      <c r="MJV68"/>
      <c r="MJW68"/>
      <c r="MJX68"/>
      <c r="MJY68"/>
      <c r="MJZ68"/>
      <c r="MKA68"/>
      <c r="MKB68"/>
      <c r="MKC68"/>
      <c r="MKD68"/>
      <c r="MKE68"/>
      <c r="MKF68"/>
      <c r="MKG68"/>
      <c r="MKH68"/>
      <c r="MKI68"/>
      <c r="MKJ68"/>
      <c r="MKK68"/>
      <c r="MKL68"/>
      <c r="MKM68"/>
      <c r="MKN68"/>
      <c r="MKO68"/>
      <c r="MKP68"/>
      <c r="MKQ68"/>
      <c r="MKR68"/>
      <c r="MKS68"/>
      <c r="MKT68"/>
      <c r="MKU68"/>
      <c r="MKV68"/>
      <c r="MKW68"/>
      <c r="MKX68"/>
      <c r="MKY68"/>
      <c r="MKZ68"/>
      <c r="MLA68"/>
      <c r="MLB68"/>
      <c r="MLC68"/>
      <c r="MLD68"/>
      <c r="MLE68"/>
      <c r="MLF68"/>
      <c r="MLG68"/>
      <c r="MLH68"/>
      <c r="MLI68"/>
      <c r="MLJ68"/>
      <c r="MLK68"/>
      <c r="MLL68"/>
      <c r="MLM68"/>
      <c r="MLN68"/>
      <c r="MLO68"/>
      <c r="MLP68"/>
      <c r="MLQ68"/>
      <c r="MLR68"/>
      <c r="MLS68"/>
      <c r="MLT68"/>
      <c r="MLU68"/>
      <c r="MLV68"/>
      <c r="MLW68"/>
      <c r="MLX68"/>
      <c r="MLY68"/>
      <c r="MLZ68"/>
      <c r="MMA68"/>
      <c r="MMB68"/>
      <c r="MMC68"/>
      <c r="MMD68"/>
      <c r="MME68"/>
      <c r="MMF68"/>
      <c r="MMG68"/>
      <c r="MMH68"/>
      <c r="MMI68"/>
      <c r="MMJ68"/>
      <c r="MMK68"/>
      <c r="MML68"/>
      <c r="MMM68"/>
      <c r="MMN68"/>
      <c r="MMO68"/>
      <c r="MMP68"/>
      <c r="MMQ68"/>
      <c r="MMR68"/>
      <c r="MMS68"/>
      <c r="MMT68"/>
      <c r="MMU68"/>
      <c r="MMV68"/>
      <c r="MMW68"/>
      <c r="MMX68"/>
      <c r="MMY68"/>
      <c r="MMZ68"/>
      <c r="MNA68"/>
      <c r="MNB68"/>
      <c r="MNC68"/>
      <c r="MND68"/>
      <c r="MNE68"/>
      <c r="MNF68"/>
      <c r="MNG68"/>
      <c r="MNH68"/>
      <c r="MNI68"/>
      <c r="MNJ68"/>
      <c r="MNK68"/>
      <c r="MNL68"/>
      <c r="MNM68"/>
      <c r="MNN68"/>
      <c r="MNO68"/>
      <c r="MNP68"/>
      <c r="MNQ68"/>
      <c r="MNR68"/>
      <c r="MNS68"/>
      <c r="MNT68"/>
      <c r="MNU68"/>
      <c r="MNV68"/>
      <c r="MNW68"/>
      <c r="MNX68"/>
      <c r="MNY68"/>
      <c r="MNZ68"/>
      <c r="MOA68"/>
      <c r="MOB68"/>
      <c r="MOC68"/>
      <c r="MOD68"/>
      <c r="MOE68"/>
      <c r="MOF68"/>
      <c r="MOG68"/>
      <c r="MOH68"/>
      <c r="MOI68"/>
      <c r="MOJ68"/>
      <c r="MOK68"/>
      <c r="MOL68"/>
      <c r="MOM68"/>
      <c r="MON68"/>
      <c r="MOO68"/>
      <c r="MOP68"/>
      <c r="MOQ68"/>
      <c r="MOR68"/>
      <c r="MOS68"/>
      <c r="MOT68"/>
      <c r="MOU68"/>
      <c r="MOV68"/>
      <c r="MOW68"/>
      <c r="MOX68"/>
      <c r="MOY68"/>
      <c r="MOZ68"/>
      <c r="MPA68"/>
      <c r="MPB68"/>
      <c r="MPC68"/>
      <c r="MPD68"/>
      <c r="MPE68"/>
      <c r="MPF68"/>
      <c r="MPG68"/>
      <c r="MPH68"/>
      <c r="MPI68"/>
      <c r="MPJ68"/>
      <c r="MPK68"/>
      <c r="MPL68"/>
      <c r="MPM68"/>
      <c r="MPN68"/>
      <c r="MPO68"/>
      <c r="MPP68"/>
      <c r="MPQ68"/>
      <c r="MPR68"/>
      <c r="MPS68"/>
      <c r="MPT68"/>
      <c r="MPU68"/>
      <c r="MPV68"/>
      <c r="MPW68"/>
      <c r="MPX68"/>
      <c r="MPY68"/>
      <c r="MPZ68"/>
      <c r="MQA68"/>
      <c r="MQB68"/>
      <c r="MQC68"/>
      <c r="MQD68"/>
      <c r="MQE68"/>
      <c r="MQF68"/>
      <c r="MQG68"/>
      <c r="MQH68"/>
      <c r="MQI68"/>
      <c r="MQJ68"/>
      <c r="MQK68"/>
      <c r="MQL68"/>
      <c r="MQM68"/>
      <c r="MQN68"/>
      <c r="MQO68"/>
      <c r="MQP68"/>
      <c r="MQQ68"/>
      <c r="MQR68"/>
      <c r="MQS68"/>
      <c r="MQT68"/>
      <c r="MQU68"/>
      <c r="MQV68"/>
      <c r="MQW68"/>
      <c r="MQX68"/>
      <c r="MQY68"/>
      <c r="MQZ68"/>
      <c r="MRA68"/>
      <c r="MRB68"/>
      <c r="MRC68"/>
      <c r="MRD68"/>
      <c r="MRE68"/>
      <c r="MRF68"/>
      <c r="MRG68"/>
      <c r="MRH68"/>
      <c r="MRI68"/>
      <c r="MRJ68"/>
      <c r="MRK68"/>
      <c r="MRL68"/>
      <c r="MRM68"/>
      <c r="MRN68"/>
      <c r="MRO68"/>
      <c r="MRP68"/>
      <c r="MRQ68"/>
      <c r="MRR68"/>
      <c r="MRS68"/>
      <c r="MRT68"/>
      <c r="MRU68"/>
      <c r="MRV68"/>
      <c r="MRW68"/>
      <c r="MRX68"/>
      <c r="MRY68"/>
      <c r="MRZ68"/>
      <c r="MSA68"/>
      <c r="MSB68"/>
      <c r="MSC68"/>
      <c r="MSD68"/>
      <c r="MSE68"/>
      <c r="MSF68"/>
      <c r="MSG68"/>
      <c r="MSH68"/>
      <c r="MSI68"/>
      <c r="MSJ68"/>
      <c r="MSK68"/>
      <c r="MSL68"/>
      <c r="MSM68"/>
      <c r="MSN68"/>
      <c r="MSO68"/>
      <c r="MSP68"/>
      <c r="MSQ68"/>
      <c r="MSR68"/>
      <c r="MSS68"/>
      <c r="MST68"/>
      <c r="MSU68"/>
      <c r="MSV68"/>
      <c r="MSW68"/>
      <c r="MSX68"/>
      <c r="MSY68"/>
      <c r="MSZ68"/>
      <c r="MTA68"/>
      <c r="MTB68"/>
      <c r="MTC68"/>
      <c r="MTD68"/>
      <c r="MTE68"/>
      <c r="MTF68"/>
      <c r="MTG68"/>
      <c r="MTH68"/>
      <c r="MTI68"/>
      <c r="MTJ68"/>
      <c r="MTK68"/>
      <c r="MTL68"/>
      <c r="MTM68"/>
      <c r="MTN68"/>
      <c r="MTO68"/>
      <c r="MTP68"/>
      <c r="MTQ68"/>
      <c r="MTR68"/>
      <c r="MTS68"/>
      <c r="MTT68"/>
      <c r="MTU68"/>
      <c r="MTV68"/>
      <c r="MTW68"/>
      <c r="MTX68"/>
      <c r="MTY68"/>
      <c r="MTZ68"/>
      <c r="MUA68"/>
      <c r="MUB68"/>
      <c r="MUC68"/>
      <c r="MUD68"/>
      <c r="MUE68"/>
      <c r="MUF68"/>
      <c r="MUG68"/>
      <c r="MUH68"/>
      <c r="MUI68"/>
      <c r="MUJ68"/>
      <c r="MUK68"/>
      <c r="MUL68"/>
      <c r="MUM68"/>
      <c r="MUN68"/>
      <c r="MUO68"/>
      <c r="MUP68"/>
      <c r="MUQ68"/>
      <c r="MUR68"/>
      <c r="MUS68"/>
      <c r="MUT68"/>
      <c r="MUU68"/>
      <c r="MUV68"/>
      <c r="MUW68"/>
      <c r="MUX68"/>
      <c r="MUY68"/>
      <c r="MUZ68"/>
      <c r="MVA68"/>
      <c r="MVB68"/>
      <c r="MVC68"/>
      <c r="MVD68"/>
      <c r="MVE68"/>
      <c r="MVF68"/>
      <c r="MVG68"/>
      <c r="MVH68"/>
      <c r="MVI68"/>
      <c r="MVJ68"/>
      <c r="MVK68"/>
      <c r="MVL68"/>
      <c r="MVM68"/>
      <c r="MVN68"/>
      <c r="MVO68"/>
      <c r="MVP68"/>
      <c r="MVQ68"/>
      <c r="MVR68"/>
      <c r="MVS68"/>
      <c r="MVT68"/>
      <c r="MVU68"/>
      <c r="MVV68"/>
      <c r="MVW68"/>
      <c r="MVX68"/>
      <c r="MVY68"/>
      <c r="MVZ68"/>
      <c r="MWA68"/>
      <c r="MWB68"/>
      <c r="MWC68"/>
      <c r="MWD68"/>
      <c r="MWE68"/>
      <c r="MWF68"/>
      <c r="MWG68"/>
      <c r="MWH68"/>
      <c r="MWI68"/>
      <c r="MWJ68"/>
      <c r="MWK68"/>
      <c r="MWL68"/>
      <c r="MWM68"/>
      <c r="MWN68"/>
      <c r="MWO68"/>
      <c r="MWP68"/>
      <c r="MWQ68"/>
      <c r="MWR68"/>
      <c r="MWS68"/>
      <c r="MWT68"/>
      <c r="MWU68"/>
      <c r="MWV68"/>
      <c r="MWW68"/>
      <c r="MWX68"/>
      <c r="MWY68"/>
      <c r="MWZ68"/>
      <c r="MXA68"/>
      <c r="MXB68"/>
      <c r="MXC68"/>
      <c r="MXD68"/>
      <c r="MXE68"/>
      <c r="MXF68"/>
      <c r="MXG68"/>
      <c r="MXH68"/>
      <c r="MXI68"/>
      <c r="MXJ68"/>
      <c r="MXK68"/>
      <c r="MXL68"/>
      <c r="MXM68"/>
      <c r="MXN68"/>
      <c r="MXO68"/>
      <c r="MXP68"/>
      <c r="MXQ68"/>
      <c r="MXR68"/>
      <c r="MXS68"/>
      <c r="MXT68"/>
      <c r="MXU68"/>
      <c r="MXV68"/>
      <c r="MXW68"/>
      <c r="MXX68"/>
      <c r="MXY68"/>
      <c r="MXZ68"/>
      <c r="MYA68"/>
      <c r="MYB68"/>
      <c r="MYC68"/>
      <c r="MYD68"/>
      <c r="MYE68"/>
      <c r="MYF68"/>
      <c r="MYG68"/>
      <c r="MYH68"/>
      <c r="MYI68"/>
      <c r="MYJ68"/>
      <c r="MYK68"/>
      <c r="MYL68"/>
      <c r="MYM68"/>
      <c r="MYN68"/>
      <c r="MYO68"/>
      <c r="MYP68"/>
      <c r="MYQ68"/>
      <c r="MYR68"/>
      <c r="MYS68"/>
      <c r="MYT68"/>
      <c r="MYU68"/>
      <c r="MYV68"/>
      <c r="MYW68"/>
      <c r="MYX68"/>
      <c r="MYY68"/>
      <c r="MYZ68"/>
      <c r="MZA68"/>
      <c r="MZB68"/>
      <c r="MZC68"/>
      <c r="MZD68"/>
      <c r="MZE68"/>
      <c r="MZF68"/>
      <c r="MZG68"/>
      <c r="MZH68"/>
      <c r="MZI68"/>
      <c r="MZJ68"/>
      <c r="MZK68"/>
      <c r="MZL68"/>
      <c r="MZM68"/>
      <c r="MZN68"/>
      <c r="MZO68"/>
      <c r="MZP68"/>
      <c r="MZQ68"/>
      <c r="MZR68"/>
      <c r="MZS68"/>
      <c r="MZT68"/>
      <c r="MZU68"/>
      <c r="MZV68"/>
      <c r="MZW68"/>
      <c r="MZX68"/>
      <c r="MZY68"/>
      <c r="MZZ68"/>
      <c r="NAA68"/>
      <c r="NAB68"/>
      <c r="NAC68"/>
      <c r="NAD68"/>
      <c r="NAE68"/>
      <c r="NAF68"/>
      <c r="NAG68"/>
      <c r="NAH68"/>
      <c r="NAI68"/>
      <c r="NAJ68"/>
      <c r="NAK68"/>
      <c r="NAL68"/>
      <c r="NAM68"/>
      <c r="NAN68"/>
      <c r="NAO68"/>
      <c r="NAP68"/>
      <c r="NAQ68"/>
      <c r="NAR68"/>
      <c r="NAS68"/>
      <c r="NAT68"/>
      <c r="NAU68"/>
      <c r="NAV68"/>
      <c r="NAW68"/>
      <c r="NAX68"/>
      <c r="NAY68"/>
      <c r="NAZ68"/>
      <c r="NBA68"/>
      <c r="NBB68"/>
      <c r="NBC68"/>
      <c r="NBD68"/>
      <c r="NBE68"/>
      <c r="NBF68"/>
      <c r="NBG68"/>
      <c r="NBH68"/>
      <c r="NBI68"/>
      <c r="NBJ68"/>
      <c r="NBK68"/>
      <c r="NBL68"/>
      <c r="NBM68"/>
      <c r="NBN68"/>
      <c r="NBO68"/>
      <c r="NBP68"/>
      <c r="NBQ68"/>
      <c r="NBR68"/>
      <c r="NBS68"/>
      <c r="NBT68"/>
      <c r="NBU68"/>
      <c r="NBV68"/>
      <c r="NBW68"/>
      <c r="NBX68"/>
      <c r="NBY68"/>
      <c r="NBZ68"/>
      <c r="NCA68"/>
      <c r="NCB68"/>
      <c r="NCC68"/>
      <c r="NCD68"/>
      <c r="NCE68"/>
      <c r="NCF68"/>
      <c r="NCG68"/>
      <c r="NCH68"/>
      <c r="NCI68"/>
      <c r="NCJ68"/>
      <c r="NCK68"/>
      <c r="NCL68"/>
      <c r="NCM68"/>
      <c r="NCN68"/>
      <c r="NCO68"/>
      <c r="NCP68"/>
      <c r="NCQ68"/>
      <c r="NCR68"/>
      <c r="NCS68"/>
      <c r="NCT68"/>
      <c r="NCU68"/>
      <c r="NCV68"/>
      <c r="NCW68"/>
      <c r="NCX68"/>
      <c r="NCY68"/>
      <c r="NCZ68"/>
      <c r="NDA68"/>
      <c r="NDB68"/>
      <c r="NDC68"/>
      <c r="NDD68"/>
      <c r="NDE68"/>
      <c r="NDF68"/>
      <c r="NDG68"/>
      <c r="NDH68"/>
      <c r="NDI68"/>
      <c r="NDJ68"/>
      <c r="NDK68"/>
      <c r="NDL68"/>
      <c r="NDM68"/>
      <c r="NDN68"/>
      <c r="NDO68"/>
      <c r="NDP68"/>
      <c r="NDQ68"/>
      <c r="NDR68"/>
      <c r="NDS68"/>
      <c r="NDT68"/>
      <c r="NDU68"/>
      <c r="NDV68"/>
      <c r="NDW68"/>
      <c r="NDX68"/>
      <c r="NDY68"/>
      <c r="NDZ68"/>
      <c r="NEA68"/>
      <c r="NEB68"/>
      <c r="NEC68"/>
      <c r="NED68"/>
      <c r="NEE68"/>
      <c r="NEF68"/>
      <c r="NEG68"/>
      <c r="NEH68"/>
      <c r="NEI68"/>
      <c r="NEJ68"/>
      <c r="NEK68"/>
      <c r="NEL68"/>
      <c r="NEM68"/>
      <c r="NEN68"/>
      <c r="NEO68"/>
      <c r="NEP68"/>
      <c r="NEQ68"/>
      <c r="NER68"/>
      <c r="NES68"/>
      <c r="NET68"/>
      <c r="NEU68"/>
      <c r="NEV68"/>
      <c r="NEW68"/>
      <c r="NEX68"/>
      <c r="NEY68"/>
      <c r="NEZ68"/>
      <c r="NFA68"/>
      <c r="NFB68"/>
      <c r="NFC68"/>
      <c r="NFD68"/>
      <c r="NFE68"/>
      <c r="NFF68"/>
      <c r="NFG68"/>
      <c r="NFH68"/>
      <c r="NFI68"/>
      <c r="NFJ68"/>
      <c r="NFK68"/>
      <c r="NFL68"/>
      <c r="NFM68"/>
      <c r="NFN68"/>
      <c r="NFO68"/>
      <c r="NFP68"/>
      <c r="NFQ68"/>
      <c r="NFR68"/>
      <c r="NFS68"/>
      <c r="NFT68"/>
      <c r="NFU68"/>
      <c r="NFV68"/>
      <c r="NFW68"/>
      <c r="NFX68"/>
      <c r="NFY68"/>
      <c r="NFZ68"/>
      <c r="NGA68"/>
      <c r="NGB68"/>
      <c r="NGC68"/>
      <c r="NGD68"/>
      <c r="NGE68"/>
      <c r="NGF68"/>
      <c r="NGG68"/>
      <c r="NGH68"/>
      <c r="NGI68"/>
      <c r="NGJ68"/>
      <c r="NGK68"/>
      <c r="NGL68"/>
      <c r="NGM68"/>
      <c r="NGN68"/>
      <c r="NGO68"/>
      <c r="NGP68"/>
      <c r="NGQ68"/>
      <c r="NGR68"/>
      <c r="NGS68"/>
      <c r="NGT68"/>
      <c r="NGU68"/>
      <c r="NGV68"/>
      <c r="NGW68"/>
      <c r="NGX68"/>
      <c r="NGY68"/>
      <c r="NGZ68"/>
      <c r="NHA68"/>
      <c r="NHB68"/>
      <c r="NHC68"/>
      <c r="NHD68"/>
      <c r="NHE68"/>
      <c r="NHF68"/>
      <c r="NHG68"/>
      <c r="NHH68"/>
      <c r="NHI68"/>
      <c r="NHJ68"/>
      <c r="NHK68"/>
      <c r="NHL68"/>
      <c r="NHM68"/>
      <c r="NHN68"/>
      <c r="NHO68"/>
      <c r="NHP68"/>
      <c r="NHQ68"/>
      <c r="NHR68"/>
      <c r="NHS68"/>
      <c r="NHT68"/>
      <c r="NHU68"/>
      <c r="NHV68"/>
      <c r="NHW68"/>
      <c r="NHX68"/>
      <c r="NHY68"/>
      <c r="NHZ68"/>
      <c r="NIA68"/>
      <c r="NIB68"/>
      <c r="NIC68"/>
      <c r="NID68"/>
      <c r="NIE68"/>
      <c r="NIF68"/>
      <c r="NIG68"/>
      <c r="NIH68"/>
      <c r="NII68"/>
      <c r="NIJ68"/>
      <c r="NIK68"/>
      <c r="NIL68"/>
      <c r="NIM68"/>
      <c r="NIN68"/>
      <c r="NIO68"/>
      <c r="NIP68"/>
      <c r="NIQ68"/>
      <c r="NIR68"/>
      <c r="NIS68"/>
      <c r="NIT68"/>
      <c r="NIU68"/>
      <c r="NIV68"/>
      <c r="NIW68"/>
      <c r="NIX68"/>
      <c r="NIY68"/>
      <c r="NIZ68"/>
      <c r="NJA68"/>
      <c r="NJB68"/>
      <c r="NJC68"/>
      <c r="NJD68"/>
      <c r="NJE68"/>
      <c r="NJF68"/>
      <c r="NJG68"/>
      <c r="NJH68"/>
      <c r="NJI68"/>
      <c r="NJJ68"/>
      <c r="NJK68"/>
      <c r="NJL68"/>
      <c r="NJM68"/>
      <c r="NJN68"/>
      <c r="NJO68"/>
      <c r="NJP68"/>
      <c r="NJQ68"/>
      <c r="NJR68"/>
      <c r="NJS68"/>
      <c r="NJT68"/>
      <c r="NJU68"/>
      <c r="NJV68"/>
      <c r="NJW68"/>
      <c r="NJX68"/>
      <c r="NJY68"/>
      <c r="NJZ68"/>
      <c r="NKA68"/>
      <c r="NKB68"/>
      <c r="NKC68"/>
      <c r="NKD68"/>
      <c r="NKE68"/>
      <c r="NKF68"/>
      <c r="NKG68"/>
      <c r="NKH68"/>
      <c r="NKI68"/>
      <c r="NKJ68"/>
      <c r="NKK68"/>
      <c r="NKL68"/>
      <c r="NKM68"/>
      <c r="NKN68"/>
      <c r="NKO68"/>
      <c r="NKP68"/>
      <c r="NKQ68"/>
      <c r="NKR68"/>
      <c r="NKS68"/>
      <c r="NKT68"/>
      <c r="NKU68"/>
      <c r="NKV68"/>
      <c r="NKW68"/>
      <c r="NKX68"/>
      <c r="NKY68"/>
      <c r="NKZ68"/>
      <c r="NLA68"/>
      <c r="NLB68"/>
      <c r="NLC68"/>
      <c r="NLD68"/>
      <c r="NLE68"/>
      <c r="NLF68"/>
      <c r="NLG68"/>
      <c r="NLH68"/>
      <c r="NLI68"/>
      <c r="NLJ68"/>
      <c r="NLK68"/>
      <c r="NLL68"/>
      <c r="NLM68"/>
      <c r="NLN68"/>
      <c r="NLO68"/>
      <c r="NLP68"/>
      <c r="NLQ68"/>
      <c r="NLR68"/>
      <c r="NLS68"/>
      <c r="NLT68"/>
      <c r="NLU68"/>
      <c r="NLV68"/>
      <c r="NLW68"/>
      <c r="NLX68"/>
      <c r="NLY68"/>
      <c r="NLZ68"/>
      <c r="NMA68"/>
      <c r="NMB68"/>
      <c r="NMC68"/>
      <c r="NMD68"/>
      <c r="NME68"/>
      <c r="NMF68"/>
      <c r="NMG68"/>
      <c r="NMH68"/>
      <c r="NMI68"/>
      <c r="NMJ68"/>
      <c r="NMK68"/>
      <c r="NML68"/>
      <c r="NMM68"/>
      <c r="NMN68"/>
      <c r="NMO68"/>
      <c r="NMP68"/>
      <c r="NMQ68"/>
      <c r="NMR68"/>
      <c r="NMS68"/>
      <c r="NMT68"/>
      <c r="NMU68"/>
      <c r="NMV68"/>
      <c r="NMW68"/>
      <c r="NMX68"/>
      <c r="NMY68"/>
      <c r="NMZ68"/>
      <c r="NNA68"/>
      <c r="NNB68"/>
      <c r="NNC68"/>
      <c r="NND68"/>
      <c r="NNE68"/>
      <c r="NNF68"/>
      <c r="NNG68"/>
      <c r="NNH68"/>
      <c r="NNI68"/>
      <c r="NNJ68"/>
      <c r="NNK68"/>
      <c r="NNL68"/>
      <c r="NNM68"/>
      <c r="NNN68"/>
      <c r="NNO68"/>
      <c r="NNP68"/>
      <c r="NNQ68"/>
      <c r="NNR68"/>
      <c r="NNS68"/>
      <c r="NNT68"/>
      <c r="NNU68"/>
      <c r="NNV68"/>
      <c r="NNW68"/>
      <c r="NNX68"/>
      <c r="NNY68"/>
      <c r="NNZ68"/>
      <c r="NOA68"/>
      <c r="NOB68"/>
      <c r="NOC68"/>
      <c r="NOD68"/>
      <c r="NOE68"/>
      <c r="NOF68"/>
      <c r="NOG68"/>
      <c r="NOH68"/>
      <c r="NOI68"/>
      <c r="NOJ68"/>
      <c r="NOK68"/>
      <c r="NOL68"/>
      <c r="NOM68"/>
      <c r="NON68"/>
      <c r="NOO68"/>
      <c r="NOP68"/>
      <c r="NOQ68"/>
      <c r="NOR68"/>
      <c r="NOS68"/>
      <c r="NOT68"/>
      <c r="NOU68"/>
      <c r="NOV68"/>
      <c r="NOW68"/>
      <c r="NOX68"/>
      <c r="NOY68"/>
      <c r="NOZ68"/>
      <c r="NPA68"/>
      <c r="NPB68"/>
      <c r="NPC68"/>
      <c r="NPD68"/>
      <c r="NPE68"/>
      <c r="NPF68"/>
      <c r="NPG68"/>
      <c r="NPH68"/>
      <c r="NPI68"/>
      <c r="NPJ68"/>
      <c r="NPK68"/>
      <c r="NPL68"/>
      <c r="NPM68"/>
      <c r="NPN68"/>
      <c r="NPO68"/>
      <c r="NPP68"/>
      <c r="NPQ68"/>
      <c r="NPR68"/>
      <c r="NPS68"/>
      <c r="NPT68"/>
      <c r="NPU68"/>
      <c r="NPV68"/>
      <c r="NPW68"/>
      <c r="NPX68"/>
      <c r="NPY68"/>
      <c r="NPZ68"/>
      <c r="NQA68"/>
      <c r="NQB68"/>
      <c r="NQC68"/>
      <c r="NQD68"/>
      <c r="NQE68"/>
      <c r="NQF68"/>
      <c r="NQG68"/>
      <c r="NQH68"/>
      <c r="NQI68"/>
      <c r="NQJ68"/>
      <c r="NQK68"/>
      <c r="NQL68"/>
      <c r="NQM68"/>
      <c r="NQN68"/>
      <c r="NQO68"/>
      <c r="NQP68"/>
      <c r="NQQ68"/>
      <c r="NQR68"/>
      <c r="NQS68"/>
      <c r="NQT68"/>
      <c r="NQU68"/>
      <c r="NQV68"/>
      <c r="NQW68"/>
      <c r="NQX68"/>
      <c r="NQY68"/>
      <c r="NQZ68"/>
      <c r="NRA68"/>
      <c r="NRB68"/>
      <c r="NRC68"/>
      <c r="NRD68"/>
      <c r="NRE68"/>
      <c r="NRF68"/>
      <c r="NRG68"/>
      <c r="NRH68"/>
      <c r="NRI68"/>
      <c r="NRJ68"/>
      <c r="NRK68"/>
      <c r="NRL68"/>
      <c r="NRM68"/>
      <c r="NRN68"/>
      <c r="NRO68"/>
      <c r="NRP68"/>
      <c r="NRQ68"/>
      <c r="NRR68"/>
      <c r="NRS68"/>
      <c r="NRT68"/>
      <c r="NRU68"/>
      <c r="NRV68"/>
      <c r="NRW68"/>
      <c r="NRX68"/>
      <c r="NRY68"/>
      <c r="NRZ68"/>
      <c r="NSA68"/>
      <c r="NSB68"/>
      <c r="NSC68"/>
      <c r="NSD68"/>
      <c r="NSE68"/>
      <c r="NSF68"/>
      <c r="NSG68"/>
      <c r="NSH68"/>
      <c r="NSI68"/>
      <c r="NSJ68"/>
      <c r="NSK68"/>
      <c r="NSL68"/>
      <c r="NSM68"/>
      <c r="NSN68"/>
      <c r="NSO68"/>
      <c r="NSP68"/>
      <c r="NSQ68"/>
      <c r="NSR68"/>
      <c r="NSS68"/>
      <c r="NST68"/>
      <c r="NSU68"/>
      <c r="NSV68"/>
      <c r="NSW68"/>
      <c r="NSX68"/>
      <c r="NSY68"/>
      <c r="NSZ68"/>
      <c r="NTA68"/>
      <c r="NTB68"/>
      <c r="NTC68"/>
      <c r="NTD68"/>
      <c r="NTE68"/>
      <c r="NTF68"/>
      <c r="NTG68"/>
      <c r="NTH68"/>
      <c r="NTI68"/>
      <c r="NTJ68"/>
      <c r="NTK68"/>
      <c r="NTL68"/>
      <c r="NTM68"/>
      <c r="NTN68"/>
      <c r="NTO68"/>
      <c r="NTP68"/>
      <c r="NTQ68"/>
      <c r="NTR68"/>
      <c r="NTS68"/>
      <c r="NTT68"/>
      <c r="NTU68"/>
      <c r="NTV68"/>
      <c r="NTW68"/>
      <c r="NTX68"/>
      <c r="NTY68"/>
      <c r="NTZ68"/>
      <c r="NUA68"/>
      <c r="NUB68"/>
      <c r="NUC68"/>
      <c r="NUD68"/>
      <c r="NUE68"/>
      <c r="NUF68"/>
      <c r="NUG68"/>
      <c r="NUH68"/>
      <c r="NUI68"/>
      <c r="NUJ68"/>
      <c r="NUK68"/>
      <c r="NUL68"/>
      <c r="NUM68"/>
      <c r="NUN68"/>
      <c r="NUO68"/>
      <c r="NUP68"/>
      <c r="NUQ68"/>
      <c r="NUR68"/>
      <c r="NUS68"/>
      <c r="NUT68"/>
      <c r="NUU68"/>
      <c r="NUV68"/>
      <c r="NUW68"/>
      <c r="NUX68"/>
      <c r="NUY68"/>
      <c r="NUZ68"/>
      <c r="NVA68"/>
      <c r="NVB68"/>
      <c r="NVC68"/>
      <c r="NVD68"/>
      <c r="NVE68"/>
      <c r="NVF68"/>
      <c r="NVG68"/>
      <c r="NVH68"/>
      <c r="NVI68"/>
      <c r="NVJ68"/>
      <c r="NVK68"/>
      <c r="NVL68"/>
      <c r="NVM68"/>
      <c r="NVN68"/>
      <c r="NVO68"/>
      <c r="NVP68"/>
      <c r="NVQ68"/>
      <c r="NVR68"/>
      <c r="NVS68"/>
      <c r="NVT68"/>
      <c r="NVU68"/>
      <c r="NVV68"/>
      <c r="NVW68"/>
      <c r="NVX68"/>
      <c r="NVY68"/>
      <c r="NVZ68"/>
      <c r="NWA68"/>
      <c r="NWB68"/>
      <c r="NWC68"/>
      <c r="NWD68"/>
      <c r="NWE68"/>
      <c r="NWF68"/>
      <c r="NWG68"/>
      <c r="NWH68"/>
      <c r="NWI68"/>
      <c r="NWJ68"/>
      <c r="NWK68"/>
      <c r="NWL68"/>
      <c r="NWM68"/>
      <c r="NWN68"/>
      <c r="NWO68"/>
      <c r="NWP68"/>
      <c r="NWQ68"/>
      <c r="NWR68"/>
      <c r="NWS68"/>
      <c r="NWT68"/>
      <c r="NWU68"/>
      <c r="NWV68"/>
      <c r="NWW68"/>
      <c r="NWX68"/>
      <c r="NWY68"/>
      <c r="NWZ68"/>
      <c r="NXA68"/>
      <c r="NXB68"/>
      <c r="NXC68"/>
      <c r="NXD68"/>
      <c r="NXE68"/>
      <c r="NXF68"/>
      <c r="NXG68"/>
      <c r="NXH68"/>
      <c r="NXI68"/>
      <c r="NXJ68"/>
      <c r="NXK68"/>
      <c r="NXL68"/>
      <c r="NXM68"/>
      <c r="NXN68"/>
      <c r="NXO68"/>
      <c r="NXP68"/>
      <c r="NXQ68"/>
      <c r="NXR68"/>
      <c r="NXS68"/>
      <c r="NXT68"/>
      <c r="NXU68"/>
      <c r="NXV68"/>
      <c r="NXW68"/>
      <c r="NXX68"/>
      <c r="NXY68"/>
      <c r="NXZ68"/>
      <c r="NYA68"/>
      <c r="NYB68"/>
      <c r="NYC68"/>
      <c r="NYD68"/>
      <c r="NYE68"/>
      <c r="NYF68"/>
      <c r="NYG68"/>
      <c r="NYH68"/>
      <c r="NYI68"/>
      <c r="NYJ68"/>
      <c r="NYK68"/>
      <c r="NYL68"/>
      <c r="NYM68"/>
      <c r="NYN68"/>
      <c r="NYO68"/>
      <c r="NYP68"/>
      <c r="NYQ68"/>
      <c r="NYR68"/>
      <c r="NYS68"/>
      <c r="NYT68"/>
      <c r="NYU68"/>
      <c r="NYV68"/>
      <c r="NYW68"/>
      <c r="NYX68"/>
      <c r="NYY68"/>
      <c r="NYZ68"/>
      <c r="NZA68"/>
      <c r="NZB68"/>
      <c r="NZC68"/>
      <c r="NZD68"/>
      <c r="NZE68"/>
      <c r="NZF68"/>
      <c r="NZG68"/>
      <c r="NZH68"/>
      <c r="NZI68"/>
      <c r="NZJ68"/>
      <c r="NZK68"/>
      <c r="NZL68"/>
      <c r="NZM68"/>
      <c r="NZN68"/>
      <c r="NZO68"/>
      <c r="NZP68"/>
      <c r="NZQ68"/>
      <c r="NZR68"/>
      <c r="NZS68"/>
      <c r="NZT68"/>
      <c r="NZU68"/>
      <c r="NZV68"/>
      <c r="NZW68"/>
      <c r="NZX68"/>
      <c r="NZY68"/>
      <c r="NZZ68"/>
      <c r="OAA68"/>
      <c r="OAB68"/>
      <c r="OAC68"/>
      <c r="OAD68"/>
      <c r="OAE68"/>
      <c r="OAF68"/>
      <c r="OAG68"/>
      <c r="OAH68"/>
      <c r="OAI68"/>
      <c r="OAJ68"/>
      <c r="OAK68"/>
      <c r="OAL68"/>
      <c r="OAM68"/>
      <c r="OAN68"/>
      <c r="OAO68"/>
      <c r="OAP68"/>
      <c r="OAQ68"/>
      <c r="OAR68"/>
      <c r="OAS68"/>
      <c r="OAT68"/>
      <c r="OAU68"/>
      <c r="OAV68"/>
      <c r="OAW68"/>
      <c r="OAX68"/>
      <c r="OAY68"/>
      <c r="OAZ68"/>
      <c r="OBA68"/>
      <c r="OBB68"/>
      <c r="OBC68"/>
      <c r="OBD68"/>
      <c r="OBE68"/>
      <c r="OBF68"/>
      <c r="OBG68"/>
      <c r="OBH68"/>
      <c r="OBI68"/>
      <c r="OBJ68"/>
      <c r="OBK68"/>
      <c r="OBL68"/>
      <c r="OBM68"/>
      <c r="OBN68"/>
      <c r="OBO68"/>
      <c r="OBP68"/>
      <c r="OBQ68"/>
      <c r="OBR68"/>
      <c r="OBS68"/>
      <c r="OBT68"/>
      <c r="OBU68"/>
      <c r="OBV68"/>
      <c r="OBW68"/>
      <c r="OBX68"/>
      <c r="OBY68"/>
      <c r="OBZ68"/>
      <c r="OCA68"/>
      <c r="OCB68"/>
      <c r="OCC68"/>
      <c r="OCD68"/>
      <c r="OCE68"/>
      <c r="OCF68"/>
      <c r="OCG68"/>
      <c r="OCH68"/>
      <c r="OCI68"/>
      <c r="OCJ68"/>
      <c r="OCK68"/>
      <c r="OCL68"/>
      <c r="OCM68"/>
      <c r="OCN68"/>
      <c r="OCO68"/>
      <c r="OCP68"/>
      <c r="OCQ68"/>
      <c r="OCR68"/>
      <c r="OCS68"/>
      <c r="OCT68"/>
      <c r="OCU68"/>
      <c r="OCV68"/>
      <c r="OCW68"/>
      <c r="OCX68"/>
      <c r="OCY68"/>
      <c r="OCZ68"/>
      <c r="ODA68"/>
      <c r="ODB68"/>
      <c r="ODC68"/>
      <c r="ODD68"/>
      <c r="ODE68"/>
      <c r="ODF68"/>
      <c r="ODG68"/>
      <c r="ODH68"/>
      <c r="ODI68"/>
      <c r="ODJ68"/>
      <c r="ODK68"/>
      <c r="ODL68"/>
      <c r="ODM68"/>
      <c r="ODN68"/>
      <c r="ODO68"/>
      <c r="ODP68"/>
      <c r="ODQ68"/>
      <c r="ODR68"/>
      <c r="ODS68"/>
      <c r="ODT68"/>
      <c r="ODU68"/>
      <c r="ODV68"/>
      <c r="ODW68"/>
      <c r="ODX68"/>
      <c r="ODY68"/>
      <c r="ODZ68"/>
      <c r="OEA68"/>
      <c r="OEB68"/>
      <c r="OEC68"/>
      <c r="OED68"/>
      <c r="OEE68"/>
      <c r="OEF68"/>
      <c r="OEG68"/>
      <c r="OEH68"/>
      <c r="OEI68"/>
      <c r="OEJ68"/>
      <c r="OEK68"/>
      <c r="OEL68"/>
      <c r="OEM68"/>
      <c r="OEN68"/>
      <c r="OEO68"/>
      <c r="OEP68"/>
      <c r="OEQ68"/>
      <c r="OER68"/>
      <c r="OES68"/>
      <c r="OET68"/>
      <c r="OEU68"/>
      <c r="OEV68"/>
      <c r="OEW68"/>
      <c r="OEX68"/>
      <c r="OEY68"/>
      <c r="OEZ68"/>
      <c r="OFA68"/>
      <c r="OFB68"/>
      <c r="OFC68"/>
      <c r="OFD68"/>
      <c r="OFE68"/>
      <c r="OFF68"/>
      <c r="OFG68"/>
      <c r="OFH68"/>
      <c r="OFI68"/>
      <c r="OFJ68"/>
      <c r="OFK68"/>
      <c r="OFL68"/>
      <c r="OFM68"/>
      <c r="OFN68"/>
      <c r="OFO68"/>
      <c r="OFP68"/>
      <c r="OFQ68"/>
      <c r="OFR68"/>
      <c r="OFS68"/>
      <c r="OFT68"/>
      <c r="OFU68"/>
      <c r="OFV68"/>
      <c r="OFW68"/>
      <c r="OFX68"/>
      <c r="OFY68"/>
      <c r="OFZ68"/>
      <c r="OGA68"/>
      <c r="OGB68"/>
      <c r="OGC68"/>
      <c r="OGD68"/>
      <c r="OGE68"/>
      <c r="OGF68"/>
      <c r="OGG68"/>
      <c r="OGH68"/>
      <c r="OGI68"/>
      <c r="OGJ68"/>
      <c r="OGK68"/>
      <c r="OGL68"/>
      <c r="OGM68"/>
      <c r="OGN68"/>
      <c r="OGO68"/>
      <c r="OGP68"/>
      <c r="OGQ68"/>
      <c r="OGR68"/>
      <c r="OGS68"/>
      <c r="OGT68"/>
      <c r="OGU68"/>
      <c r="OGV68"/>
      <c r="OGW68"/>
      <c r="OGX68"/>
      <c r="OGY68"/>
      <c r="OGZ68"/>
      <c r="OHA68"/>
      <c r="OHB68"/>
      <c r="OHC68"/>
      <c r="OHD68"/>
      <c r="OHE68"/>
      <c r="OHF68"/>
      <c r="OHG68"/>
      <c r="OHH68"/>
      <c r="OHI68"/>
      <c r="OHJ68"/>
      <c r="OHK68"/>
      <c r="OHL68"/>
      <c r="OHM68"/>
      <c r="OHN68"/>
      <c r="OHO68"/>
      <c r="OHP68"/>
      <c r="OHQ68"/>
      <c r="OHR68"/>
      <c r="OHS68"/>
      <c r="OHT68"/>
      <c r="OHU68"/>
      <c r="OHV68"/>
      <c r="OHW68"/>
      <c r="OHX68"/>
      <c r="OHY68"/>
      <c r="OHZ68"/>
      <c r="OIA68"/>
      <c r="OIB68"/>
      <c r="OIC68"/>
      <c r="OID68"/>
      <c r="OIE68"/>
      <c r="OIF68"/>
      <c r="OIG68"/>
      <c r="OIH68"/>
      <c r="OII68"/>
      <c r="OIJ68"/>
      <c r="OIK68"/>
      <c r="OIL68"/>
      <c r="OIM68"/>
      <c r="OIN68"/>
      <c r="OIO68"/>
      <c r="OIP68"/>
      <c r="OIQ68"/>
      <c r="OIR68"/>
      <c r="OIS68"/>
      <c r="OIT68"/>
      <c r="OIU68"/>
      <c r="OIV68"/>
      <c r="OIW68"/>
      <c r="OIX68"/>
      <c r="OIY68"/>
      <c r="OIZ68"/>
      <c r="OJA68"/>
      <c r="OJB68"/>
      <c r="OJC68"/>
      <c r="OJD68"/>
      <c r="OJE68"/>
      <c r="OJF68"/>
      <c r="OJG68"/>
      <c r="OJH68"/>
      <c r="OJI68"/>
      <c r="OJJ68"/>
      <c r="OJK68"/>
      <c r="OJL68"/>
      <c r="OJM68"/>
      <c r="OJN68"/>
      <c r="OJO68"/>
      <c r="OJP68"/>
      <c r="OJQ68"/>
      <c r="OJR68"/>
      <c r="OJS68"/>
      <c r="OJT68"/>
      <c r="OJU68"/>
      <c r="OJV68"/>
      <c r="OJW68"/>
      <c r="OJX68"/>
      <c r="OJY68"/>
      <c r="OJZ68"/>
      <c r="OKA68"/>
      <c r="OKB68"/>
      <c r="OKC68"/>
      <c r="OKD68"/>
      <c r="OKE68"/>
      <c r="OKF68"/>
      <c r="OKG68"/>
      <c r="OKH68"/>
      <c r="OKI68"/>
      <c r="OKJ68"/>
      <c r="OKK68"/>
      <c r="OKL68"/>
      <c r="OKM68"/>
      <c r="OKN68"/>
      <c r="OKO68"/>
      <c r="OKP68"/>
      <c r="OKQ68"/>
      <c r="OKR68"/>
      <c r="OKS68"/>
      <c r="OKT68"/>
      <c r="OKU68"/>
      <c r="OKV68"/>
      <c r="OKW68"/>
      <c r="OKX68"/>
      <c r="OKY68"/>
      <c r="OKZ68"/>
      <c r="OLA68"/>
      <c r="OLB68"/>
      <c r="OLC68"/>
      <c r="OLD68"/>
      <c r="OLE68"/>
      <c r="OLF68"/>
      <c r="OLG68"/>
      <c r="OLH68"/>
      <c r="OLI68"/>
      <c r="OLJ68"/>
      <c r="OLK68"/>
      <c r="OLL68"/>
      <c r="OLM68"/>
      <c r="OLN68"/>
      <c r="OLO68"/>
      <c r="OLP68"/>
      <c r="OLQ68"/>
      <c r="OLR68"/>
      <c r="OLS68"/>
      <c r="OLT68"/>
      <c r="OLU68"/>
      <c r="OLV68"/>
      <c r="OLW68"/>
      <c r="OLX68"/>
      <c r="OLY68"/>
      <c r="OLZ68"/>
      <c r="OMA68"/>
      <c r="OMB68"/>
      <c r="OMC68"/>
      <c r="OMD68"/>
      <c r="OME68"/>
      <c r="OMF68"/>
      <c r="OMG68"/>
      <c r="OMH68"/>
      <c r="OMI68"/>
      <c r="OMJ68"/>
      <c r="OMK68"/>
      <c r="OML68"/>
      <c r="OMM68"/>
      <c r="OMN68"/>
      <c r="OMO68"/>
      <c r="OMP68"/>
      <c r="OMQ68"/>
      <c r="OMR68"/>
      <c r="OMS68"/>
      <c r="OMT68"/>
      <c r="OMU68"/>
      <c r="OMV68"/>
      <c r="OMW68"/>
      <c r="OMX68"/>
      <c r="OMY68"/>
      <c r="OMZ68"/>
      <c r="ONA68"/>
      <c r="ONB68"/>
      <c r="ONC68"/>
      <c r="OND68"/>
      <c r="ONE68"/>
      <c r="ONF68"/>
      <c r="ONG68"/>
      <c r="ONH68"/>
      <c r="ONI68"/>
      <c r="ONJ68"/>
      <c r="ONK68"/>
      <c r="ONL68"/>
      <c r="ONM68"/>
      <c r="ONN68"/>
      <c r="ONO68"/>
      <c r="ONP68"/>
      <c r="ONQ68"/>
      <c r="ONR68"/>
      <c r="ONS68"/>
      <c r="ONT68"/>
      <c r="ONU68"/>
      <c r="ONV68"/>
      <c r="ONW68"/>
      <c r="ONX68"/>
      <c r="ONY68"/>
      <c r="ONZ68"/>
      <c r="OOA68"/>
      <c r="OOB68"/>
      <c r="OOC68"/>
      <c r="OOD68"/>
      <c r="OOE68"/>
      <c r="OOF68"/>
      <c r="OOG68"/>
      <c r="OOH68"/>
      <c r="OOI68"/>
      <c r="OOJ68"/>
      <c r="OOK68"/>
      <c r="OOL68"/>
      <c r="OOM68"/>
      <c r="OON68"/>
      <c r="OOO68"/>
      <c r="OOP68"/>
      <c r="OOQ68"/>
      <c r="OOR68"/>
      <c r="OOS68"/>
      <c r="OOT68"/>
      <c r="OOU68"/>
      <c r="OOV68"/>
      <c r="OOW68"/>
      <c r="OOX68"/>
      <c r="OOY68"/>
      <c r="OOZ68"/>
      <c r="OPA68"/>
      <c r="OPB68"/>
      <c r="OPC68"/>
      <c r="OPD68"/>
      <c r="OPE68"/>
      <c r="OPF68"/>
      <c r="OPG68"/>
      <c r="OPH68"/>
      <c r="OPI68"/>
      <c r="OPJ68"/>
      <c r="OPK68"/>
      <c r="OPL68"/>
      <c r="OPM68"/>
      <c r="OPN68"/>
      <c r="OPO68"/>
      <c r="OPP68"/>
      <c r="OPQ68"/>
      <c r="OPR68"/>
      <c r="OPS68"/>
      <c r="OPT68"/>
      <c r="OPU68"/>
      <c r="OPV68"/>
      <c r="OPW68"/>
      <c r="OPX68"/>
      <c r="OPY68"/>
      <c r="OPZ68"/>
      <c r="OQA68"/>
      <c r="OQB68"/>
      <c r="OQC68"/>
      <c r="OQD68"/>
      <c r="OQE68"/>
      <c r="OQF68"/>
      <c r="OQG68"/>
      <c r="OQH68"/>
      <c r="OQI68"/>
      <c r="OQJ68"/>
      <c r="OQK68"/>
      <c r="OQL68"/>
      <c r="OQM68"/>
      <c r="OQN68"/>
      <c r="OQO68"/>
      <c r="OQP68"/>
      <c r="OQQ68"/>
      <c r="OQR68"/>
      <c r="OQS68"/>
      <c r="OQT68"/>
      <c r="OQU68"/>
      <c r="OQV68"/>
      <c r="OQW68"/>
      <c r="OQX68"/>
      <c r="OQY68"/>
      <c r="OQZ68"/>
      <c r="ORA68"/>
      <c r="ORB68"/>
      <c r="ORC68"/>
      <c r="ORD68"/>
      <c r="ORE68"/>
      <c r="ORF68"/>
      <c r="ORG68"/>
      <c r="ORH68"/>
      <c r="ORI68"/>
      <c r="ORJ68"/>
      <c r="ORK68"/>
      <c r="ORL68"/>
      <c r="ORM68"/>
      <c r="ORN68"/>
      <c r="ORO68"/>
      <c r="ORP68"/>
      <c r="ORQ68"/>
      <c r="ORR68"/>
      <c r="ORS68"/>
      <c r="ORT68"/>
      <c r="ORU68"/>
      <c r="ORV68"/>
      <c r="ORW68"/>
      <c r="ORX68"/>
      <c r="ORY68"/>
      <c r="ORZ68"/>
      <c r="OSA68"/>
      <c r="OSB68"/>
      <c r="OSC68"/>
      <c r="OSD68"/>
      <c r="OSE68"/>
      <c r="OSF68"/>
      <c r="OSG68"/>
      <c r="OSH68"/>
      <c r="OSI68"/>
      <c r="OSJ68"/>
      <c r="OSK68"/>
      <c r="OSL68"/>
      <c r="OSM68"/>
      <c r="OSN68"/>
      <c r="OSO68"/>
      <c r="OSP68"/>
      <c r="OSQ68"/>
      <c r="OSR68"/>
      <c r="OSS68"/>
      <c r="OST68"/>
      <c r="OSU68"/>
      <c r="OSV68"/>
      <c r="OSW68"/>
      <c r="OSX68"/>
      <c r="OSY68"/>
      <c r="OSZ68"/>
      <c r="OTA68"/>
      <c r="OTB68"/>
      <c r="OTC68"/>
      <c r="OTD68"/>
      <c r="OTE68"/>
      <c r="OTF68"/>
      <c r="OTG68"/>
      <c r="OTH68"/>
      <c r="OTI68"/>
      <c r="OTJ68"/>
      <c r="OTK68"/>
      <c r="OTL68"/>
      <c r="OTM68"/>
      <c r="OTN68"/>
      <c r="OTO68"/>
      <c r="OTP68"/>
      <c r="OTQ68"/>
      <c r="OTR68"/>
      <c r="OTS68"/>
      <c r="OTT68"/>
      <c r="OTU68"/>
      <c r="OTV68"/>
      <c r="OTW68"/>
      <c r="OTX68"/>
      <c r="OTY68"/>
      <c r="OTZ68"/>
      <c r="OUA68"/>
      <c r="OUB68"/>
      <c r="OUC68"/>
      <c r="OUD68"/>
      <c r="OUE68"/>
      <c r="OUF68"/>
      <c r="OUG68"/>
      <c r="OUH68"/>
      <c r="OUI68"/>
      <c r="OUJ68"/>
      <c r="OUK68"/>
      <c r="OUL68"/>
      <c r="OUM68"/>
      <c r="OUN68"/>
      <c r="OUO68"/>
      <c r="OUP68"/>
      <c r="OUQ68"/>
      <c r="OUR68"/>
      <c r="OUS68"/>
      <c r="OUT68"/>
      <c r="OUU68"/>
      <c r="OUV68"/>
      <c r="OUW68"/>
      <c r="OUX68"/>
      <c r="OUY68"/>
      <c r="OUZ68"/>
      <c r="OVA68"/>
      <c r="OVB68"/>
      <c r="OVC68"/>
      <c r="OVD68"/>
      <c r="OVE68"/>
      <c r="OVF68"/>
      <c r="OVG68"/>
      <c r="OVH68"/>
      <c r="OVI68"/>
      <c r="OVJ68"/>
      <c r="OVK68"/>
      <c r="OVL68"/>
      <c r="OVM68"/>
      <c r="OVN68"/>
      <c r="OVO68"/>
      <c r="OVP68"/>
      <c r="OVQ68"/>
      <c r="OVR68"/>
      <c r="OVS68"/>
      <c r="OVT68"/>
      <c r="OVU68"/>
      <c r="OVV68"/>
      <c r="OVW68"/>
      <c r="OVX68"/>
      <c r="OVY68"/>
      <c r="OVZ68"/>
      <c r="OWA68"/>
      <c r="OWB68"/>
      <c r="OWC68"/>
      <c r="OWD68"/>
      <c r="OWE68"/>
      <c r="OWF68"/>
      <c r="OWG68"/>
      <c r="OWH68"/>
      <c r="OWI68"/>
      <c r="OWJ68"/>
      <c r="OWK68"/>
      <c r="OWL68"/>
      <c r="OWM68"/>
      <c r="OWN68"/>
      <c r="OWO68"/>
      <c r="OWP68"/>
      <c r="OWQ68"/>
      <c r="OWR68"/>
      <c r="OWS68"/>
      <c r="OWT68"/>
      <c r="OWU68"/>
      <c r="OWV68"/>
      <c r="OWW68"/>
      <c r="OWX68"/>
      <c r="OWY68"/>
      <c r="OWZ68"/>
      <c r="OXA68"/>
      <c r="OXB68"/>
      <c r="OXC68"/>
      <c r="OXD68"/>
      <c r="OXE68"/>
      <c r="OXF68"/>
      <c r="OXG68"/>
      <c r="OXH68"/>
      <c r="OXI68"/>
      <c r="OXJ68"/>
      <c r="OXK68"/>
      <c r="OXL68"/>
      <c r="OXM68"/>
      <c r="OXN68"/>
      <c r="OXO68"/>
      <c r="OXP68"/>
      <c r="OXQ68"/>
      <c r="OXR68"/>
      <c r="OXS68"/>
      <c r="OXT68"/>
      <c r="OXU68"/>
      <c r="OXV68"/>
      <c r="OXW68"/>
      <c r="OXX68"/>
      <c r="OXY68"/>
      <c r="OXZ68"/>
      <c r="OYA68"/>
      <c r="OYB68"/>
      <c r="OYC68"/>
      <c r="OYD68"/>
      <c r="OYE68"/>
      <c r="OYF68"/>
      <c r="OYG68"/>
      <c r="OYH68"/>
      <c r="OYI68"/>
      <c r="OYJ68"/>
      <c r="OYK68"/>
      <c r="OYL68"/>
      <c r="OYM68"/>
      <c r="OYN68"/>
      <c r="OYO68"/>
      <c r="OYP68"/>
      <c r="OYQ68"/>
      <c r="OYR68"/>
      <c r="OYS68"/>
      <c r="OYT68"/>
      <c r="OYU68"/>
      <c r="OYV68"/>
      <c r="OYW68"/>
      <c r="OYX68"/>
      <c r="OYY68"/>
      <c r="OYZ68"/>
      <c r="OZA68"/>
      <c r="OZB68"/>
      <c r="OZC68"/>
      <c r="OZD68"/>
      <c r="OZE68"/>
      <c r="OZF68"/>
      <c r="OZG68"/>
      <c r="OZH68"/>
      <c r="OZI68"/>
      <c r="OZJ68"/>
      <c r="OZK68"/>
      <c r="OZL68"/>
      <c r="OZM68"/>
      <c r="OZN68"/>
      <c r="OZO68"/>
      <c r="OZP68"/>
      <c r="OZQ68"/>
      <c r="OZR68"/>
      <c r="OZS68"/>
      <c r="OZT68"/>
      <c r="OZU68"/>
      <c r="OZV68"/>
      <c r="OZW68"/>
      <c r="OZX68"/>
      <c r="OZY68"/>
      <c r="OZZ68"/>
      <c r="PAA68"/>
      <c r="PAB68"/>
      <c r="PAC68"/>
      <c r="PAD68"/>
      <c r="PAE68"/>
      <c r="PAF68"/>
      <c r="PAG68"/>
      <c r="PAH68"/>
      <c r="PAI68"/>
      <c r="PAJ68"/>
      <c r="PAK68"/>
      <c r="PAL68"/>
      <c r="PAM68"/>
      <c r="PAN68"/>
      <c r="PAO68"/>
      <c r="PAP68"/>
      <c r="PAQ68"/>
      <c r="PAR68"/>
      <c r="PAS68"/>
      <c r="PAT68"/>
      <c r="PAU68"/>
      <c r="PAV68"/>
      <c r="PAW68"/>
      <c r="PAX68"/>
      <c r="PAY68"/>
      <c r="PAZ68"/>
      <c r="PBA68"/>
      <c r="PBB68"/>
      <c r="PBC68"/>
      <c r="PBD68"/>
      <c r="PBE68"/>
      <c r="PBF68"/>
      <c r="PBG68"/>
      <c r="PBH68"/>
      <c r="PBI68"/>
      <c r="PBJ68"/>
      <c r="PBK68"/>
      <c r="PBL68"/>
      <c r="PBM68"/>
      <c r="PBN68"/>
      <c r="PBO68"/>
      <c r="PBP68"/>
      <c r="PBQ68"/>
      <c r="PBR68"/>
      <c r="PBS68"/>
      <c r="PBT68"/>
      <c r="PBU68"/>
      <c r="PBV68"/>
      <c r="PBW68"/>
      <c r="PBX68"/>
      <c r="PBY68"/>
      <c r="PBZ68"/>
      <c r="PCA68"/>
      <c r="PCB68"/>
      <c r="PCC68"/>
      <c r="PCD68"/>
      <c r="PCE68"/>
      <c r="PCF68"/>
      <c r="PCG68"/>
      <c r="PCH68"/>
      <c r="PCI68"/>
      <c r="PCJ68"/>
      <c r="PCK68"/>
      <c r="PCL68"/>
      <c r="PCM68"/>
      <c r="PCN68"/>
      <c r="PCO68"/>
      <c r="PCP68"/>
      <c r="PCQ68"/>
      <c r="PCR68"/>
      <c r="PCS68"/>
      <c r="PCT68"/>
      <c r="PCU68"/>
      <c r="PCV68"/>
      <c r="PCW68"/>
      <c r="PCX68"/>
      <c r="PCY68"/>
      <c r="PCZ68"/>
      <c r="PDA68"/>
      <c r="PDB68"/>
      <c r="PDC68"/>
      <c r="PDD68"/>
      <c r="PDE68"/>
      <c r="PDF68"/>
      <c r="PDG68"/>
      <c r="PDH68"/>
      <c r="PDI68"/>
      <c r="PDJ68"/>
      <c r="PDK68"/>
      <c r="PDL68"/>
      <c r="PDM68"/>
      <c r="PDN68"/>
      <c r="PDO68"/>
      <c r="PDP68"/>
      <c r="PDQ68"/>
      <c r="PDR68"/>
      <c r="PDS68"/>
      <c r="PDT68"/>
      <c r="PDU68"/>
      <c r="PDV68"/>
      <c r="PDW68"/>
      <c r="PDX68"/>
      <c r="PDY68"/>
      <c r="PDZ68"/>
      <c r="PEA68"/>
      <c r="PEB68"/>
      <c r="PEC68"/>
      <c r="PED68"/>
      <c r="PEE68"/>
      <c r="PEF68"/>
      <c r="PEG68"/>
      <c r="PEH68"/>
      <c r="PEI68"/>
      <c r="PEJ68"/>
      <c r="PEK68"/>
      <c r="PEL68"/>
      <c r="PEM68"/>
      <c r="PEN68"/>
      <c r="PEO68"/>
      <c r="PEP68"/>
      <c r="PEQ68"/>
      <c r="PER68"/>
      <c r="PES68"/>
      <c r="PET68"/>
      <c r="PEU68"/>
      <c r="PEV68"/>
      <c r="PEW68"/>
      <c r="PEX68"/>
      <c r="PEY68"/>
      <c r="PEZ68"/>
      <c r="PFA68"/>
      <c r="PFB68"/>
      <c r="PFC68"/>
      <c r="PFD68"/>
      <c r="PFE68"/>
      <c r="PFF68"/>
      <c r="PFG68"/>
      <c r="PFH68"/>
      <c r="PFI68"/>
      <c r="PFJ68"/>
      <c r="PFK68"/>
      <c r="PFL68"/>
      <c r="PFM68"/>
      <c r="PFN68"/>
      <c r="PFO68"/>
      <c r="PFP68"/>
      <c r="PFQ68"/>
      <c r="PFR68"/>
      <c r="PFS68"/>
      <c r="PFT68"/>
      <c r="PFU68"/>
      <c r="PFV68"/>
      <c r="PFW68"/>
      <c r="PFX68"/>
      <c r="PFY68"/>
      <c r="PFZ68"/>
      <c r="PGA68"/>
      <c r="PGB68"/>
      <c r="PGC68"/>
      <c r="PGD68"/>
      <c r="PGE68"/>
      <c r="PGF68"/>
      <c r="PGG68"/>
      <c r="PGH68"/>
      <c r="PGI68"/>
      <c r="PGJ68"/>
      <c r="PGK68"/>
      <c r="PGL68"/>
      <c r="PGM68"/>
      <c r="PGN68"/>
      <c r="PGO68"/>
      <c r="PGP68"/>
      <c r="PGQ68"/>
      <c r="PGR68"/>
      <c r="PGS68"/>
      <c r="PGT68"/>
      <c r="PGU68"/>
      <c r="PGV68"/>
      <c r="PGW68"/>
      <c r="PGX68"/>
      <c r="PGY68"/>
      <c r="PGZ68"/>
      <c r="PHA68"/>
      <c r="PHB68"/>
      <c r="PHC68"/>
      <c r="PHD68"/>
      <c r="PHE68"/>
      <c r="PHF68"/>
      <c r="PHG68"/>
      <c r="PHH68"/>
      <c r="PHI68"/>
      <c r="PHJ68"/>
      <c r="PHK68"/>
      <c r="PHL68"/>
      <c r="PHM68"/>
      <c r="PHN68"/>
      <c r="PHO68"/>
      <c r="PHP68"/>
      <c r="PHQ68"/>
      <c r="PHR68"/>
      <c r="PHS68"/>
      <c r="PHT68"/>
      <c r="PHU68"/>
      <c r="PHV68"/>
      <c r="PHW68"/>
      <c r="PHX68"/>
      <c r="PHY68"/>
      <c r="PHZ68"/>
      <c r="PIA68"/>
      <c r="PIB68"/>
      <c r="PIC68"/>
      <c r="PID68"/>
      <c r="PIE68"/>
      <c r="PIF68"/>
      <c r="PIG68"/>
      <c r="PIH68"/>
      <c r="PII68"/>
      <c r="PIJ68"/>
      <c r="PIK68"/>
      <c r="PIL68"/>
      <c r="PIM68"/>
      <c r="PIN68"/>
      <c r="PIO68"/>
      <c r="PIP68"/>
      <c r="PIQ68"/>
      <c r="PIR68"/>
      <c r="PIS68"/>
      <c r="PIT68"/>
      <c r="PIU68"/>
      <c r="PIV68"/>
      <c r="PIW68"/>
      <c r="PIX68"/>
      <c r="PIY68"/>
      <c r="PIZ68"/>
      <c r="PJA68"/>
      <c r="PJB68"/>
      <c r="PJC68"/>
      <c r="PJD68"/>
      <c r="PJE68"/>
      <c r="PJF68"/>
      <c r="PJG68"/>
      <c r="PJH68"/>
      <c r="PJI68"/>
      <c r="PJJ68"/>
      <c r="PJK68"/>
      <c r="PJL68"/>
      <c r="PJM68"/>
      <c r="PJN68"/>
      <c r="PJO68"/>
      <c r="PJP68"/>
      <c r="PJQ68"/>
      <c r="PJR68"/>
      <c r="PJS68"/>
      <c r="PJT68"/>
      <c r="PJU68"/>
      <c r="PJV68"/>
      <c r="PJW68"/>
      <c r="PJX68"/>
      <c r="PJY68"/>
      <c r="PJZ68"/>
      <c r="PKA68"/>
      <c r="PKB68"/>
      <c r="PKC68"/>
      <c r="PKD68"/>
      <c r="PKE68"/>
      <c r="PKF68"/>
      <c r="PKG68"/>
      <c r="PKH68"/>
      <c r="PKI68"/>
      <c r="PKJ68"/>
      <c r="PKK68"/>
      <c r="PKL68"/>
      <c r="PKM68"/>
      <c r="PKN68"/>
      <c r="PKO68"/>
      <c r="PKP68"/>
      <c r="PKQ68"/>
      <c r="PKR68"/>
      <c r="PKS68"/>
      <c r="PKT68"/>
      <c r="PKU68"/>
      <c r="PKV68"/>
      <c r="PKW68"/>
      <c r="PKX68"/>
      <c r="PKY68"/>
      <c r="PKZ68"/>
      <c r="PLA68"/>
      <c r="PLB68"/>
      <c r="PLC68"/>
      <c r="PLD68"/>
      <c r="PLE68"/>
      <c r="PLF68"/>
      <c r="PLG68"/>
      <c r="PLH68"/>
      <c r="PLI68"/>
      <c r="PLJ68"/>
      <c r="PLK68"/>
      <c r="PLL68"/>
      <c r="PLM68"/>
      <c r="PLN68"/>
      <c r="PLO68"/>
      <c r="PLP68"/>
      <c r="PLQ68"/>
      <c r="PLR68"/>
      <c r="PLS68"/>
      <c r="PLT68"/>
      <c r="PLU68"/>
      <c r="PLV68"/>
      <c r="PLW68"/>
      <c r="PLX68"/>
      <c r="PLY68"/>
      <c r="PLZ68"/>
      <c r="PMA68"/>
      <c r="PMB68"/>
      <c r="PMC68"/>
      <c r="PMD68"/>
      <c r="PME68"/>
      <c r="PMF68"/>
      <c r="PMG68"/>
      <c r="PMH68"/>
      <c r="PMI68"/>
      <c r="PMJ68"/>
      <c r="PMK68"/>
      <c r="PML68"/>
      <c r="PMM68"/>
      <c r="PMN68"/>
      <c r="PMO68"/>
      <c r="PMP68"/>
      <c r="PMQ68"/>
      <c r="PMR68"/>
      <c r="PMS68"/>
      <c r="PMT68"/>
      <c r="PMU68"/>
      <c r="PMV68"/>
      <c r="PMW68"/>
      <c r="PMX68"/>
      <c r="PMY68"/>
      <c r="PMZ68"/>
      <c r="PNA68"/>
      <c r="PNB68"/>
      <c r="PNC68"/>
      <c r="PND68"/>
      <c r="PNE68"/>
      <c r="PNF68"/>
      <c r="PNG68"/>
      <c r="PNH68"/>
      <c r="PNI68"/>
      <c r="PNJ68"/>
      <c r="PNK68"/>
      <c r="PNL68"/>
      <c r="PNM68"/>
      <c r="PNN68"/>
      <c r="PNO68"/>
      <c r="PNP68"/>
      <c r="PNQ68"/>
      <c r="PNR68"/>
      <c r="PNS68"/>
      <c r="PNT68"/>
      <c r="PNU68"/>
      <c r="PNV68"/>
      <c r="PNW68"/>
      <c r="PNX68"/>
      <c r="PNY68"/>
      <c r="PNZ68"/>
      <c r="POA68"/>
      <c r="POB68"/>
      <c r="POC68"/>
      <c r="POD68"/>
      <c r="POE68"/>
      <c r="POF68"/>
      <c r="POG68"/>
      <c r="POH68"/>
      <c r="POI68"/>
      <c r="POJ68"/>
      <c r="POK68"/>
      <c r="POL68"/>
      <c r="POM68"/>
      <c r="PON68"/>
      <c r="POO68"/>
      <c r="POP68"/>
      <c r="POQ68"/>
      <c r="POR68"/>
      <c r="POS68"/>
      <c r="POT68"/>
      <c r="POU68"/>
      <c r="POV68"/>
      <c r="POW68"/>
      <c r="POX68"/>
      <c r="POY68"/>
      <c r="POZ68"/>
      <c r="PPA68"/>
      <c r="PPB68"/>
      <c r="PPC68"/>
      <c r="PPD68"/>
      <c r="PPE68"/>
      <c r="PPF68"/>
      <c r="PPG68"/>
      <c r="PPH68"/>
      <c r="PPI68"/>
      <c r="PPJ68"/>
      <c r="PPK68"/>
      <c r="PPL68"/>
      <c r="PPM68"/>
      <c r="PPN68"/>
      <c r="PPO68"/>
      <c r="PPP68"/>
      <c r="PPQ68"/>
      <c r="PPR68"/>
      <c r="PPS68"/>
      <c r="PPT68"/>
      <c r="PPU68"/>
      <c r="PPV68"/>
      <c r="PPW68"/>
      <c r="PPX68"/>
      <c r="PPY68"/>
      <c r="PPZ68"/>
      <c r="PQA68"/>
      <c r="PQB68"/>
      <c r="PQC68"/>
      <c r="PQD68"/>
      <c r="PQE68"/>
      <c r="PQF68"/>
      <c r="PQG68"/>
      <c r="PQH68"/>
      <c r="PQI68"/>
      <c r="PQJ68"/>
      <c r="PQK68"/>
      <c r="PQL68"/>
      <c r="PQM68"/>
      <c r="PQN68"/>
      <c r="PQO68"/>
      <c r="PQP68"/>
      <c r="PQQ68"/>
      <c r="PQR68"/>
      <c r="PQS68"/>
      <c r="PQT68"/>
      <c r="PQU68"/>
      <c r="PQV68"/>
      <c r="PQW68"/>
      <c r="PQX68"/>
      <c r="PQY68"/>
      <c r="PQZ68"/>
      <c r="PRA68"/>
      <c r="PRB68"/>
      <c r="PRC68"/>
      <c r="PRD68"/>
      <c r="PRE68"/>
      <c r="PRF68"/>
      <c r="PRG68"/>
      <c r="PRH68"/>
      <c r="PRI68"/>
      <c r="PRJ68"/>
      <c r="PRK68"/>
      <c r="PRL68"/>
      <c r="PRM68"/>
      <c r="PRN68"/>
      <c r="PRO68"/>
      <c r="PRP68"/>
      <c r="PRQ68"/>
      <c r="PRR68"/>
      <c r="PRS68"/>
      <c r="PRT68"/>
      <c r="PRU68"/>
      <c r="PRV68"/>
      <c r="PRW68"/>
      <c r="PRX68"/>
      <c r="PRY68"/>
      <c r="PRZ68"/>
      <c r="PSA68"/>
      <c r="PSB68"/>
      <c r="PSC68"/>
      <c r="PSD68"/>
      <c r="PSE68"/>
      <c r="PSF68"/>
      <c r="PSG68"/>
      <c r="PSH68"/>
      <c r="PSI68"/>
      <c r="PSJ68"/>
      <c r="PSK68"/>
      <c r="PSL68"/>
      <c r="PSM68"/>
      <c r="PSN68"/>
      <c r="PSO68"/>
      <c r="PSP68"/>
      <c r="PSQ68"/>
      <c r="PSR68"/>
      <c r="PSS68"/>
      <c r="PST68"/>
      <c r="PSU68"/>
      <c r="PSV68"/>
      <c r="PSW68"/>
      <c r="PSX68"/>
      <c r="PSY68"/>
      <c r="PSZ68"/>
      <c r="PTA68"/>
      <c r="PTB68"/>
      <c r="PTC68"/>
      <c r="PTD68"/>
      <c r="PTE68"/>
      <c r="PTF68"/>
      <c r="PTG68"/>
      <c r="PTH68"/>
      <c r="PTI68"/>
      <c r="PTJ68"/>
      <c r="PTK68"/>
      <c r="PTL68"/>
      <c r="PTM68"/>
      <c r="PTN68"/>
      <c r="PTO68"/>
      <c r="PTP68"/>
      <c r="PTQ68"/>
      <c r="PTR68"/>
      <c r="PTS68"/>
      <c r="PTT68"/>
      <c r="PTU68"/>
      <c r="PTV68"/>
      <c r="PTW68"/>
      <c r="PTX68"/>
      <c r="PTY68"/>
      <c r="PTZ68"/>
      <c r="PUA68"/>
      <c r="PUB68"/>
      <c r="PUC68"/>
      <c r="PUD68"/>
      <c r="PUE68"/>
      <c r="PUF68"/>
      <c r="PUG68"/>
      <c r="PUH68"/>
      <c r="PUI68"/>
      <c r="PUJ68"/>
      <c r="PUK68"/>
      <c r="PUL68"/>
      <c r="PUM68"/>
      <c r="PUN68"/>
      <c r="PUO68"/>
      <c r="PUP68"/>
      <c r="PUQ68"/>
      <c r="PUR68"/>
      <c r="PUS68"/>
      <c r="PUT68"/>
      <c r="PUU68"/>
      <c r="PUV68"/>
      <c r="PUW68"/>
      <c r="PUX68"/>
      <c r="PUY68"/>
      <c r="PUZ68"/>
      <c r="PVA68"/>
      <c r="PVB68"/>
      <c r="PVC68"/>
      <c r="PVD68"/>
      <c r="PVE68"/>
      <c r="PVF68"/>
      <c r="PVG68"/>
      <c r="PVH68"/>
      <c r="PVI68"/>
      <c r="PVJ68"/>
      <c r="PVK68"/>
      <c r="PVL68"/>
      <c r="PVM68"/>
      <c r="PVN68"/>
      <c r="PVO68"/>
      <c r="PVP68"/>
      <c r="PVQ68"/>
      <c r="PVR68"/>
      <c r="PVS68"/>
      <c r="PVT68"/>
      <c r="PVU68"/>
      <c r="PVV68"/>
      <c r="PVW68"/>
      <c r="PVX68"/>
      <c r="PVY68"/>
      <c r="PVZ68"/>
      <c r="PWA68"/>
      <c r="PWB68"/>
      <c r="PWC68"/>
      <c r="PWD68"/>
      <c r="PWE68"/>
      <c r="PWF68"/>
      <c r="PWG68"/>
      <c r="PWH68"/>
      <c r="PWI68"/>
      <c r="PWJ68"/>
      <c r="PWK68"/>
      <c r="PWL68"/>
      <c r="PWM68"/>
      <c r="PWN68"/>
      <c r="PWO68"/>
      <c r="PWP68"/>
      <c r="PWQ68"/>
      <c r="PWR68"/>
      <c r="PWS68"/>
      <c r="PWT68"/>
      <c r="PWU68"/>
      <c r="PWV68"/>
      <c r="PWW68"/>
      <c r="PWX68"/>
      <c r="PWY68"/>
      <c r="PWZ68"/>
      <c r="PXA68"/>
      <c r="PXB68"/>
      <c r="PXC68"/>
      <c r="PXD68"/>
      <c r="PXE68"/>
      <c r="PXF68"/>
      <c r="PXG68"/>
      <c r="PXH68"/>
      <c r="PXI68"/>
      <c r="PXJ68"/>
      <c r="PXK68"/>
      <c r="PXL68"/>
      <c r="PXM68"/>
      <c r="PXN68"/>
      <c r="PXO68"/>
      <c r="PXP68"/>
      <c r="PXQ68"/>
      <c r="PXR68"/>
      <c r="PXS68"/>
      <c r="PXT68"/>
      <c r="PXU68"/>
      <c r="PXV68"/>
      <c r="PXW68"/>
      <c r="PXX68"/>
      <c r="PXY68"/>
      <c r="PXZ68"/>
      <c r="PYA68"/>
      <c r="PYB68"/>
      <c r="PYC68"/>
      <c r="PYD68"/>
      <c r="PYE68"/>
      <c r="PYF68"/>
      <c r="PYG68"/>
      <c r="PYH68"/>
      <c r="PYI68"/>
      <c r="PYJ68"/>
      <c r="PYK68"/>
      <c r="PYL68"/>
      <c r="PYM68"/>
      <c r="PYN68"/>
      <c r="PYO68"/>
      <c r="PYP68"/>
      <c r="PYQ68"/>
      <c r="PYR68"/>
      <c r="PYS68"/>
      <c r="PYT68"/>
      <c r="PYU68"/>
      <c r="PYV68"/>
      <c r="PYW68"/>
      <c r="PYX68"/>
      <c r="PYY68"/>
      <c r="PYZ68"/>
      <c r="PZA68"/>
      <c r="PZB68"/>
      <c r="PZC68"/>
      <c r="PZD68"/>
      <c r="PZE68"/>
      <c r="PZF68"/>
      <c r="PZG68"/>
      <c r="PZH68"/>
      <c r="PZI68"/>
      <c r="PZJ68"/>
      <c r="PZK68"/>
      <c r="PZL68"/>
      <c r="PZM68"/>
      <c r="PZN68"/>
      <c r="PZO68"/>
      <c r="PZP68"/>
      <c r="PZQ68"/>
      <c r="PZR68"/>
      <c r="PZS68"/>
      <c r="PZT68"/>
      <c r="PZU68"/>
      <c r="PZV68"/>
      <c r="PZW68"/>
      <c r="PZX68"/>
      <c r="PZY68"/>
      <c r="PZZ68"/>
      <c r="QAA68"/>
      <c r="QAB68"/>
      <c r="QAC68"/>
      <c r="QAD68"/>
      <c r="QAE68"/>
      <c r="QAF68"/>
      <c r="QAG68"/>
      <c r="QAH68"/>
      <c r="QAI68"/>
      <c r="QAJ68"/>
      <c r="QAK68"/>
      <c r="QAL68"/>
      <c r="QAM68"/>
      <c r="QAN68"/>
      <c r="QAO68"/>
      <c r="QAP68"/>
      <c r="QAQ68"/>
      <c r="QAR68"/>
      <c r="QAS68"/>
      <c r="QAT68"/>
      <c r="QAU68"/>
      <c r="QAV68"/>
      <c r="QAW68"/>
      <c r="QAX68"/>
      <c r="QAY68"/>
      <c r="QAZ68"/>
      <c r="QBA68"/>
      <c r="QBB68"/>
      <c r="QBC68"/>
      <c r="QBD68"/>
      <c r="QBE68"/>
      <c r="QBF68"/>
      <c r="QBG68"/>
      <c r="QBH68"/>
      <c r="QBI68"/>
      <c r="QBJ68"/>
      <c r="QBK68"/>
      <c r="QBL68"/>
      <c r="QBM68"/>
      <c r="QBN68"/>
      <c r="QBO68"/>
      <c r="QBP68"/>
      <c r="QBQ68"/>
      <c r="QBR68"/>
      <c r="QBS68"/>
      <c r="QBT68"/>
      <c r="QBU68"/>
      <c r="QBV68"/>
      <c r="QBW68"/>
      <c r="QBX68"/>
      <c r="QBY68"/>
      <c r="QBZ68"/>
      <c r="QCA68"/>
      <c r="QCB68"/>
      <c r="QCC68"/>
      <c r="QCD68"/>
      <c r="QCE68"/>
      <c r="QCF68"/>
      <c r="QCG68"/>
      <c r="QCH68"/>
      <c r="QCI68"/>
      <c r="QCJ68"/>
      <c r="QCK68"/>
      <c r="QCL68"/>
      <c r="QCM68"/>
      <c r="QCN68"/>
      <c r="QCO68"/>
      <c r="QCP68"/>
      <c r="QCQ68"/>
      <c r="QCR68"/>
      <c r="QCS68"/>
      <c r="QCT68"/>
      <c r="QCU68"/>
      <c r="QCV68"/>
      <c r="QCW68"/>
      <c r="QCX68"/>
      <c r="QCY68"/>
      <c r="QCZ68"/>
      <c r="QDA68"/>
      <c r="QDB68"/>
      <c r="QDC68"/>
      <c r="QDD68"/>
      <c r="QDE68"/>
      <c r="QDF68"/>
      <c r="QDG68"/>
      <c r="QDH68"/>
      <c r="QDI68"/>
      <c r="QDJ68"/>
      <c r="QDK68"/>
      <c r="QDL68"/>
      <c r="QDM68"/>
      <c r="QDN68"/>
      <c r="QDO68"/>
      <c r="QDP68"/>
      <c r="QDQ68"/>
      <c r="QDR68"/>
      <c r="QDS68"/>
      <c r="QDT68"/>
      <c r="QDU68"/>
      <c r="QDV68"/>
      <c r="QDW68"/>
      <c r="QDX68"/>
      <c r="QDY68"/>
      <c r="QDZ68"/>
      <c r="QEA68"/>
      <c r="QEB68"/>
      <c r="QEC68"/>
      <c r="QED68"/>
      <c r="QEE68"/>
      <c r="QEF68"/>
      <c r="QEG68"/>
      <c r="QEH68"/>
      <c r="QEI68"/>
      <c r="QEJ68"/>
      <c r="QEK68"/>
      <c r="QEL68"/>
      <c r="QEM68"/>
      <c r="QEN68"/>
      <c r="QEO68"/>
      <c r="QEP68"/>
      <c r="QEQ68"/>
      <c r="QER68"/>
      <c r="QES68"/>
      <c r="QET68"/>
      <c r="QEU68"/>
      <c r="QEV68"/>
      <c r="QEW68"/>
      <c r="QEX68"/>
      <c r="QEY68"/>
      <c r="QEZ68"/>
      <c r="QFA68"/>
      <c r="QFB68"/>
      <c r="QFC68"/>
      <c r="QFD68"/>
      <c r="QFE68"/>
      <c r="QFF68"/>
      <c r="QFG68"/>
      <c r="QFH68"/>
      <c r="QFI68"/>
      <c r="QFJ68"/>
      <c r="QFK68"/>
      <c r="QFL68"/>
      <c r="QFM68"/>
      <c r="QFN68"/>
      <c r="QFO68"/>
      <c r="QFP68"/>
      <c r="QFQ68"/>
      <c r="QFR68"/>
      <c r="QFS68"/>
      <c r="QFT68"/>
      <c r="QFU68"/>
      <c r="QFV68"/>
      <c r="QFW68"/>
      <c r="QFX68"/>
      <c r="QFY68"/>
      <c r="QFZ68"/>
      <c r="QGA68"/>
      <c r="QGB68"/>
      <c r="QGC68"/>
      <c r="QGD68"/>
      <c r="QGE68"/>
      <c r="QGF68"/>
      <c r="QGG68"/>
      <c r="QGH68"/>
      <c r="QGI68"/>
      <c r="QGJ68"/>
      <c r="QGK68"/>
      <c r="QGL68"/>
      <c r="QGM68"/>
      <c r="QGN68"/>
      <c r="QGO68"/>
      <c r="QGP68"/>
      <c r="QGQ68"/>
      <c r="QGR68"/>
      <c r="QGS68"/>
      <c r="QGT68"/>
      <c r="QGU68"/>
      <c r="QGV68"/>
      <c r="QGW68"/>
      <c r="QGX68"/>
      <c r="QGY68"/>
      <c r="QGZ68"/>
      <c r="QHA68"/>
      <c r="QHB68"/>
      <c r="QHC68"/>
      <c r="QHD68"/>
      <c r="QHE68"/>
      <c r="QHF68"/>
      <c r="QHG68"/>
      <c r="QHH68"/>
      <c r="QHI68"/>
      <c r="QHJ68"/>
      <c r="QHK68"/>
      <c r="QHL68"/>
      <c r="QHM68"/>
      <c r="QHN68"/>
      <c r="QHO68"/>
      <c r="QHP68"/>
      <c r="QHQ68"/>
      <c r="QHR68"/>
      <c r="QHS68"/>
      <c r="QHT68"/>
      <c r="QHU68"/>
      <c r="QHV68"/>
      <c r="QHW68"/>
      <c r="QHX68"/>
      <c r="QHY68"/>
      <c r="QHZ68"/>
      <c r="QIA68"/>
      <c r="QIB68"/>
      <c r="QIC68"/>
      <c r="QID68"/>
      <c r="QIE68"/>
      <c r="QIF68"/>
      <c r="QIG68"/>
      <c r="QIH68"/>
      <c r="QII68"/>
      <c r="QIJ68"/>
      <c r="QIK68"/>
      <c r="QIL68"/>
      <c r="QIM68"/>
      <c r="QIN68"/>
      <c r="QIO68"/>
      <c r="QIP68"/>
      <c r="QIQ68"/>
      <c r="QIR68"/>
      <c r="QIS68"/>
      <c r="QIT68"/>
      <c r="QIU68"/>
      <c r="QIV68"/>
      <c r="QIW68"/>
      <c r="QIX68"/>
      <c r="QIY68"/>
      <c r="QIZ68"/>
      <c r="QJA68"/>
      <c r="QJB68"/>
      <c r="QJC68"/>
      <c r="QJD68"/>
      <c r="QJE68"/>
      <c r="QJF68"/>
      <c r="QJG68"/>
      <c r="QJH68"/>
      <c r="QJI68"/>
      <c r="QJJ68"/>
      <c r="QJK68"/>
      <c r="QJL68"/>
      <c r="QJM68"/>
      <c r="QJN68"/>
      <c r="QJO68"/>
      <c r="QJP68"/>
      <c r="QJQ68"/>
      <c r="QJR68"/>
      <c r="QJS68"/>
      <c r="QJT68"/>
      <c r="QJU68"/>
      <c r="QJV68"/>
      <c r="QJW68"/>
      <c r="QJX68"/>
      <c r="QJY68"/>
      <c r="QJZ68"/>
      <c r="QKA68"/>
      <c r="QKB68"/>
      <c r="QKC68"/>
      <c r="QKD68"/>
      <c r="QKE68"/>
      <c r="QKF68"/>
      <c r="QKG68"/>
      <c r="QKH68"/>
      <c r="QKI68"/>
      <c r="QKJ68"/>
      <c r="QKK68"/>
      <c r="QKL68"/>
      <c r="QKM68"/>
      <c r="QKN68"/>
      <c r="QKO68"/>
      <c r="QKP68"/>
      <c r="QKQ68"/>
      <c r="QKR68"/>
      <c r="QKS68"/>
      <c r="QKT68"/>
      <c r="QKU68"/>
      <c r="QKV68"/>
      <c r="QKW68"/>
      <c r="QKX68"/>
      <c r="QKY68"/>
      <c r="QKZ68"/>
      <c r="QLA68"/>
      <c r="QLB68"/>
      <c r="QLC68"/>
      <c r="QLD68"/>
      <c r="QLE68"/>
      <c r="QLF68"/>
      <c r="QLG68"/>
      <c r="QLH68"/>
      <c r="QLI68"/>
      <c r="QLJ68"/>
      <c r="QLK68"/>
      <c r="QLL68"/>
      <c r="QLM68"/>
      <c r="QLN68"/>
      <c r="QLO68"/>
      <c r="QLP68"/>
      <c r="QLQ68"/>
      <c r="QLR68"/>
      <c r="QLS68"/>
      <c r="QLT68"/>
      <c r="QLU68"/>
      <c r="QLV68"/>
      <c r="QLW68"/>
      <c r="QLX68"/>
      <c r="QLY68"/>
      <c r="QLZ68"/>
      <c r="QMA68"/>
      <c r="QMB68"/>
      <c r="QMC68"/>
      <c r="QMD68"/>
      <c r="QME68"/>
      <c r="QMF68"/>
      <c r="QMG68"/>
      <c r="QMH68"/>
      <c r="QMI68"/>
      <c r="QMJ68"/>
      <c r="QMK68"/>
      <c r="QML68"/>
      <c r="QMM68"/>
      <c r="QMN68"/>
      <c r="QMO68"/>
      <c r="QMP68"/>
      <c r="QMQ68"/>
      <c r="QMR68"/>
      <c r="QMS68"/>
      <c r="QMT68"/>
      <c r="QMU68"/>
      <c r="QMV68"/>
      <c r="QMW68"/>
      <c r="QMX68"/>
      <c r="QMY68"/>
      <c r="QMZ68"/>
      <c r="QNA68"/>
      <c r="QNB68"/>
      <c r="QNC68"/>
      <c r="QND68"/>
      <c r="QNE68"/>
      <c r="QNF68"/>
      <c r="QNG68"/>
      <c r="QNH68"/>
      <c r="QNI68"/>
      <c r="QNJ68"/>
      <c r="QNK68"/>
      <c r="QNL68"/>
      <c r="QNM68"/>
      <c r="QNN68"/>
      <c r="QNO68"/>
      <c r="QNP68"/>
      <c r="QNQ68"/>
      <c r="QNR68"/>
      <c r="QNS68"/>
      <c r="QNT68"/>
      <c r="QNU68"/>
      <c r="QNV68"/>
      <c r="QNW68"/>
      <c r="QNX68"/>
      <c r="QNY68"/>
      <c r="QNZ68"/>
      <c r="QOA68"/>
      <c r="QOB68"/>
      <c r="QOC68"/>
      <c r="QOD68"/>
      <c r="QOE68"/>
      <c r="QOF68"/>
      <c r="QOG68"/>
      <c r="QOH68"/>
      <c r="QOI68"/>
      <c r="QOJ68"/>
      <c r="QOK68"/>
      <c r="QOL68"/>
      <c r="QOM68"/>
      <c r="QON68"/>
      <c r="QOO68"/>
      <c r="QOP68"/>
      <c r="QOQ68"/>
      <c r="QOR68"/>
      <c r="QOS68"/>
      <c r="QOT68"/>
      <c r="QOU68"/>
      <c r="QOV68"/>
      <c r="QOW68"/>
      <c r="QOX68"/>
      <c r="QOY68"/>
      <c r="QOZ68"/>
      <c r="QPA68"/>
      <c r="QPB68"/>
      <c r="QPC68"/>
      <c r="QPD68"/>
      <c r="QPE68"/>
      <c r="QPF68"/>
      <c r="QPG68"/>
      <c r="QPH68"/>
      <c r="QPI68"/>
      <c r="QPJ68"/>
      <c r="QPK68"/>
      <c r="QPL68"/>
      <c r="QPM68"/>
      <c r="QPN68"/>
      <c r="QPO68"/>
      <c r="QPP68"/>
      <c r="QPQ68"/>
      <c r="QPR68"/>
      <c r="QPS68"/>
      <c r="QPT68"/>
      <c r="QPU68"/>
      <c r="QPV68"/>
      <c r="QPW68"/>
      <c r="QPX68"/>
      <c r="QPY68"/>
      <c r="QPZ68"/>
      <c r="QQA68"/>
      <c r="QQB68"/>
      <c r="QQC68"/>
      <c r="QQD68"/>
      <c r="QQE68"/>
      <c r="QQF68"/>
      <c r="QQG68"/>
      <c r="QQH68"/>
      <c r="QQI68"/>
      <c r="QQJ68"/>
      <c r="QQK68"/>
      <c r="QQL68"/>
      <c r="QQM68"/>
      <c r="QQN68"/>
      <c r="QQO68"/>
      <c r="QQP68"/>
      <c r="QQQ68"/>
      <c r="QQR68"/>
      <c r="QQS68"/>
      <c r="QQT68"/>
      <c r="QQU68"/>
      <c r="QQV68"/>
      <c r="QQW68"/>
      <c r="QQX68"/>
      <c r="QQY68"/>
      <c r="QQZ68"/>
      <c r="QRA68"/>
      <c r="QRB68"/>
      <c r="QRC68"/>
      <c r="QRD68"/>
      <c r="QRE68"/>
      <c r="QRF68"/>
      <c r="QRG68"/>
      <c r="QRH68"/>
      <c r="QRI68"/>
      <c r="QRJ68"/>
      <c r="QRK68"/>
      <c r="QRL68"/>
      <c r="QRM68"/>
      <c r="QRN68"/>
      <c r="QRO68"/>
      <c r="QRP68"/>
      <c r="QRQ68"/>
      <c r="QRR68"/>
      <c r="QRS68"/>
      <c r="QRT68"/>
      <c r="QRU68"/>
      <c r="QRV68"/>
      <c r="QRW68"/>
      <c r="QRX68"/>
      <c r="QRY68"/>
      <c r="QRZ68"/>
      <c r="QSA68"/>
      <c r="QSB68"/>
      <c r="QSC68"/>
      <c r="QSD68"/>
      <c r="QSE68"/>
      <c r="QSF68"/>
      <c r="QSG68"/>
      <c r="QSH68"/>
      <c r="QSI68"/>
      <c r="QSJ68"/>
      <c r="QSK68"/>
      <c r="QSL68"/>
      <c r="QSM68"/>
      <c r="QSN68"/>
      <c r="QSO68"/>
      <c r="QSP68"/>
      <c r="QSQ68"/>
      <c r="QSR68"/>
      <c r="QSS68"/>
      <c r="QST68"/>
      <c r="QSU68"/>
      <c r="QSV68"/>
      <c r="QSW68"/>
      <c r="QSX68"/>
      <c r="QSY68"/>
      <c r="QSZ68"/>
      <c r="QTA68"/>
      <c r="QTB68"/>
      <c r="QTC68"/>
      <c r="QTD68"/>
      <c r="QTE68"/>
      <c r="QTF68"/>
      <c r="QTG68"/>
      <c r="QTH68"/>
      <c r="QTI68"/>
      <c r="QTJ68"/>
      <c r="QTK68"/>
      <c r="QTL68"/>
      <c r="QTM68"/>
      <c r="QTN68"/>
      <c r="QTO68"/>
      <c r="QTP68"/>
      <c r="QTQ68"/>
      <c r="QTR68"/>
      <c r="QTS68"/>
      <c r="QTT68"/>
      <c r="QTU68"/>
      <c r="QTV68"/>
      <c r="QTW68"/>
      <c r="QTX68"/>
      <c r="QTY68"/>
      <c r="QTZ68"/>
      <c r="QUA68"/>
      <c r="QUB68"/>
      <c r="QUC68"/>
      <c r="QUD68"/>
      <c r="QUE68"/>
      <c r="QUF68"/>
      <c r="QUG68"/>
      <c r="QUH68"/>
      <c r="QUI68"/>
      <c r="QUJ68"/>
      <c r="QUK68"/>
      <c r="QUL68"/>
      <c r="QUM68"/>
      <c r="QUN68"/>
      <c r="QUO68"/>
      <c r="QUP68"/>
      <c r="QUQ68"/>
      <c r="QUR68"/>
      <c r="QUS68"/>
      <c r="QUT68"/>
      <c r="QUU68"/>
      <c r="QUV68"/>
      <c r="QUW68"/>
      <c r="QUX68"/>
      <c r="QUY68"/>
      <c r="QUZ68"/>
      <c r="QVA68"/>
      <c r="QVB68"/>
      <c r="QVC68"/>
      <c r="QVD68"/>
      <c r="QVE68"/>
      <c r="QVF68"/>
      <c r="QVG68"/>
      <c r="QVH68"/>
      <c r="QVI68"/>
      <c r="QVJ68"/>
      <c r="QVK68"/>
      <c r="QVL68"/>
      <c r="QVM68"/>
      <c r="QVN68"/>
      <c r="QVO68"/>
      <c r="QVP68"/>
      <c r="QVQ68"/>
      <c r="QVR68"/>
      <c r="QVS68"/>
      <c r="QVT68"/>
      <c r="QVU68"/>
      <c r="QVV68"/>
      <c r="QVW68"/>
      <c r="QVX68"/>
      <c r="QVY68"/>
      <c r="QVZ68"/>
      <c r="QWA68"/>
      <c r="QWB68"/>
      <c r="QWC68"/>
      <c r="QWD68"/>
      <c r="QWE68"/>
      <c r="QWF68"/>
      <c r="QWG68"/>
      <c r="QWH68"/>
      <c r="QWI68"/>
      <c r="QWJ68"/>
      <c r="QWK68"/>
      <c r="QWL68"/>
      <c r="QWM68"/>
      <c r="QWN68"/>
      <c r="QWO68"/>
      <c r="QWP68"/>
      <c r="QWQ68"/>
      <c r="QWR68"/>
      <c r="QWS68"/>
      <c r="QWT68"/>
      <c r="QWU68"/>
      <c r="QWV68"/>
      <c r="QWW68"/>
      <c r="QWX68"/>
      <c r="QWY68"/>
      <c r="QWZ68"/>
      <c r="QXA68"/>
      <c r="QXB68"/>
      <c r="QXC68"/>
      <c r="QXD68"/>
      <c r="QXE68"/>
      <c r="QXF68"/>
      <c r="QXG68"/>
      <c r="QXH68"/>
      <c r="QXI68"/>
      <c r="QXJ68"/>
      <c r="QXK68"/>
      <c r="QXL68"/>
      <c r="QXM68"/>
      <c r="QXN68"/>
      <c r="QXO68"/>
      <c r="QXP68"/>
      <c r="QXQ68"/>
      <c r="QXR68"/>
      <c r="QXS68"/>
      <c r="QXT68"/>
      <c r="QXU68"/>
      <c r="QXV68"/>
      <c r="QXW68"/>
      <c r="QXX68"/>
      <c r="QXY68"/>
      <c r="QXZ68"/>
      <c r="QYA68"/>
      <c r="QYB68"/>
      <c r="QYC68"/>
      <c r="QYD68"/>
      <c r="QYE68"/>
      <c r="QYF68"/>
      <c r="QYG68"/>
      <c r="QYH68"/>
      <c r="QYI68"/>
      <c r="QYJ68"/>
      <c r="QYK68"/>
      <c r="QYL68"/>
      <c r="QYM68"/>
      <c r="QYN68"/>
      <c r="QYO68"/>
      <c r="QYP68"/>
      <c r="QYQ68"/>
      <c r="QYR68"/>
      <c r="QYS68"/>
      <c r="QYT68"/>
      <c r="QYU68"/>
      <c r="QYV68"/>
      <c r="QYW68"/>
      <c r="QYX68"/>
      <c r="QYY68"/>
      <c r="QYZ68"/>
      <c r="QZA68"/>
      <c r="QZB68"/>
      <c r="QZC68"/>
      <c r="QZD68"/>
      <c r="QZE68"/>
      <c r="QZF68"/>
      <c r="QZG68"/>
      <c r="QZH68"/>
      <c r="QZI68"/>
      <c r="QZJ68"/>
      <c r="QZK68"/>
      <c r="QZL68"/>
      <c r="QZM68"/>
      <c r="QZN68"/>
      <c r="QZO68"/>
      <c r="QZP68"/>
      <c r="QZQ68"/>
      <c r="QZR68"/>
      <c r="QZS68"/>
      <c r="QZT68"/>
      <c r="QZU68"/>
      <c r="QZV68"/>
      <c r="QZW68"/>
      <c r="QZX68"/>
      <c r="QZY68"/>
      <c r="QZZ68"/>
      <c r="RAA68"/>
      <c r="RAB68"/>
      <c r="RAC68"/>
      <c r="RAD68"/>
      <c r="RAE68"/>
      <c r="RAF68"/>
      <c r="RAG68"/>
      <c r="RAH68"/>
      <c r="RAI68"/>
      <c r="RAJ68"/>
      <c r="RAK68"/>
      <c r="RAL68"/>
      <c r="RAM68"/>
      <c r="RAN68"/>
      <c r="RAO68"/>
      <c r="RAP68"/>
      <c r="RAQ68"/>
      <c r="RAR68"/>
      <c r="RAS68"/>
      <c r="RAT68"/>
      <c r="RAU68"/>
      <c r="RAV68"/>
      <c r="RAW68"/>
      <c r="RAX68"/>
      <c r="RAY68"/>
      <c r="RAZ68"/>
      <c r="RBA68"/>
      <c r="RBB68"/>
      <c r="RBC68"/>
      <c r="RBD68"/>
      <c r="RBE68"/>
      <c r="RBF68"/>
      <c r="RBG68"/>
      <c r="RBH68"/>
      <c r="RBI68"/>
      <c r="RBJ68"/>
      <c r="RBK68"/>
      <c r="RBL68"/>
      <c r="RBM68"/>
      <c r="RBN68"/>
      <c r="RBO68"/>
      <c r="RBP68"/>
      <c r="RBQ68"/>
      <c r="RBR68"/>
      <c r="RBS68"/>
      <c r="RBT68"/>
      <c r="RBU68"/>
      <c r="RBV68"/>
      <c r="RBW68"/>
      <c r="RBX68"/>
      <c r="RBY68"/>
      <c r="RBZ68"/>
      <c r="RCA68"/>
      <c r="RCB68"/>
      <c r="RCC68"/>
      <c r="RCD68"/>
      <c r="RCE68"/>
      <c r="RCF68"/>
      <c r="RCG68"/>
      <c r="RCH68"/>
      <c r="RCI68"/>
      <c r="RCJ68"/>
      <c r="RCK68"/>
      <c r="RCL68"/>
      <c r="RCM68"/>
      <c r="RCN68"/>
      <c r="RCO68"/>
      <c r="RCP68"/>
      <c r="RCQ68"/>
      <c r="RCR68"/>
      <c r="RCS68"/>
      <c r="RCT68"/>
      <c r="RCU68"/>
      <c r="RCV68"/>
      <c r="RCW68"/>
      <c r="RCX68"/>
      <c r="RCY68"/>
      <c r="RCZ68"/>
      <c r="RDA68"/>
      <c r="RDB68"/>
      <c r="RDC68"/>
      <c r="RDD68"/>
      <c r="RDE68"/>
      <c r="RDF68"/>
      <c r="RDG68"/>
      <c r="RDH68"/>
      <c r="RDI68"/>
      <c r="RDJ68"/>
      <c r="RDK68"/>
      <c r="RDL68"/>
      <c r="RDM68"/>
      <c r="RDN68"/>
      <c r="RDO68"/>
      <c r="RDP68"/>
      <c r="RDQ68"/>
      <c r="RDR68"/>
      <c r="RDS68"/>
      <c r="RDT68"/>
      <c r="RDU68"/>
      <c r="RDV68"/>
      <c r="RDW68"/>
      <c r="RDX68"/>
      <c r="RDY68"/>
      <c r="RDZ68"/>
      <c r="REA68"/>
      <c r="REB68"/>
      <c r="REC68"/>
      <c r="RED68"/>
      <c r="REE68"/>
      <c r="REF68"/>
      <c r="REG68"/>
      <c r="REH68"/>
      <c r="REI68"/>
      <c r="REJ68"/>
      <c r="REK68"/>
      <c r="REL68"/>
      <c r="REM68"/>
      <c r="REN68"/>
      <c r="REO68"/>
      <c r="REP68"/>
      <c r="REQ68"/>
      <c r="RER68"/>
      <c r="RES68"/>
      <c r="RET68"/>
      <c r="REU68"/>
      <c r="REV68"/>
      <c r="REW68"/>
      <c r="REX68"/>
      <c r="REY68"/>
      <c r="REZ68"/>
      <c r="RFA68"/>
      <c r="RFB68"/>
      <c r="RFC68"/>
      <c r="RFD68"/>
      <c r="RFE68"/>
      <c r="RFF68"/>
      <c r="RFG68"/>
      <c r="RFH68"/>
      <c r="RFI68"/>
      <c r="RFJ68"/>
      <c r="RFK68"/>
      <c r="RFL68"/>
      <c r="RFM68"/>
      <c r="RFN68"/>
      <c r="RFO68"/>
      <c r="RFP68"/>
      <c r="RFQ68"/>
      <c r="RFR68"/>
      <c r="RFS68"/>
      <c r="RFT68"/>
      <c r="RFU68"/>
      <c r="RFV68"/>
      <c r="RFW68"/>
      <c r="RFX68"/>
      <c r="RFY68"/>
      <c r="RFZ68"/>
      <c r="RGA68"/>
      <c r="RGB68"/>
      <c r="RGC68"/>
      <c r="RGD68"/>
      <c r="RGE68"/>
      <c r="RGF68"/>
      <c r="RGG68"/>
      <c r="RGH68"/>
      <c r="RGI68"/>
      <c r="RGJ68"/>
      <c r="RGK68"/>
      <c r="RGL68"/>
      <c r="RGM68"/>
      <c r="RGN68"/>
      <c r="RGO68"/>
      <c r="RGP68"/>
      <c r="RGQ68"/>
      <c r="RGR68"/>
      <c r="RGS68"/>
      <c r="RGT68"/>
      <c r="RGU68"/>
      <c r="RGV68"/>
      <c r="RGW68"/>
      <c r="RGX68"/>
      <c r="RGY68"/>
      <c r="RGZ68"/>
      <c r="RHA68"/>
      <c r="RHB68"/>
      <c r="RHC68"/>
      <c r="RHD68"/>
      <c r="RHE68"/>
      <c r="RHF68"/>
      <c r="RHG68"/>
      <c r="RHH68"/>
      <c r="RHI68"/>
      <c r="RHJ68"/>
      <c r="RHK68"/>
      <c r="RHL68"/>
      <c r="RHM68"/>
      <c r="RHN68"/>
      <c r="RHO68"/>
      <c r="RHP68"/>
      <c r="RHQ68"/>
      <c r="RHR68"/>
      <c r="RHS68"/>
      <c r="RHT68"/>
      <c r="RHU68"/>
      <c r="RHV68"/>
      <c r="RHW68"/>
      <c r="RHX68"/>
      <c r="RHY68"/>
      <c r="RHZ68"/>
      <c r="RIA68"/>
      <c r="RIB68"/>
      <c r="RIC68"/>
      <c r="RID68"/>
      <c r="RIE68"/>
      <c r="RIF68"/>
      <c r="RIG68"/>
      <c r="RIH68"/>
      <c r="RII68"/>
      <c r="RIJ68"/>
      <c r="RIK68"/>
      <c r="RIL68"/>
      <c r="RIM68"/>
      <c r="RIN68"/>
      <c r="RIO68"/>
      <c r="RIP68"/>
      <c r="RIQ68"/>
      <c r="RIR68"/>
      <c r="RIS68"/>
      <c r="RIT68"/>
      <c r="RIU68"/>
      <c r="RIV68"/>
      <c r="RIW68"/>
      <c r="RIX68"/>
      <c r="RIY68"/>
      <c r="RIZ68"/>
      <c r="RJA68"/>
      <c r="RJB68"/>
      <c r="RJC68"/>
      <c r="RJD68"/>
      <c r="RJE68"/>
      <c r="RJF68"/>
      <c r="RJG68"/>
      <c r="RJH68"/>
      <c r="RJI68"/>
      <c r="RJJ68"/>
      <c r="RJK68"/>
      <c r="RJL68"/>
      <c r="RJM68"/>
      <c r="RJN68"/>
      <c r="RJO68"/>
      <c r="RJP68"/>
      <c r="RJQ68"/>
      <c r="RJR68"/>
      <c r="RJS68"/>
      <c r="RJT68"/>
      <c r="RJU68"/>
      <c r="RJV68"/>
      <c r="RJW68"/>
      <c r="RJX68"/>
      <c r="RJY68"/>
      <c r="RJZ68"/>
      <c r="RKA68"/>
      <c r="RKB68"/>
      <c r="RKC68"/>
      <c r="RKD68"/>
      <c r="RKE68"/>
      <c r="RKF68"/>
      <c r="RKG68"/>
      <c r="RKH68"/>
      <c r="RKI68"/>
      <c r="RKJ68"/>
      <c r="RKK68"/>
      <c r="RKL68"/>
      <c r="RKM68"/>
      <c r="RKN68"/>
      <c r="RKO68"/>
      <c r="RKP68"/>
      <c r="RKQ68"/>
      <c r="RKR68"/>
      <c r="RKS68"/>
      <c r="RKT68"/>
      <c r="RKU68"/>
      <c r="RKV68"/>
      <c r="RKW68"/>
      <c r="RKX68"/>
      <c r="RKY68"/>
      <c r="RKZ68"/>
      <c r="RLA68"/>
      <c r="RLB68"/>
      <c r="RLC68"/>
      <c r="RLD68"/>
      <c r="RLE68"/>
      <c r="RLF68"/>
      <c r="RLG68"/>
      <c r="RLH68"/>
      <c r="RLI68"/>
      <c r="RLJ68"/>
      <c r="RLK68"/>
      <c r="RLL68"/>
      <c r="RLM68"/>
      <c r="RLN68"/>
      <c r="RLO68"/>
      <c r="RLP68"/>
      <c r="RLQ68"/>
      <c r="RLR68"/>
      <c r="RLS68"/>
      <c r="RLT68"/>
      <c r="RLU68"/>
      <c r="RLV68"/>
      <c r="RLW68"/>
      <c r="RLX68"/>
      <c r="RLY68"/>
      <c r="RLZ68"/>
      <c r="RMA68"/>
      <c r="RMB68"/>
      <c r="RMC68"/>
      <c r="RMD68"/>
      <c r="RME68"/>
      <c r="RMF68"/>
      <c r="RMG68"/>
      <c r="RMH68"/>
      <c r="RMI68"/>
      <c r="RMJ68"/>
      <c r="RMK68"/>
      <c r="RML68"/>
      <c r="RMM68"/>
      <c r="RMN68"/>
      <c r="RMO68"/>
      <c r="RMP68"/>
      <c r="RMQ68"/>
      <c r="RMR68"/>
      <c r="RMS68"/>
      <c r="RMT68"/>
      <c r="RMU68"/>
      <c r="RMV68"/>
      <c r="RMW68"/>
      <c r="RMX68"/>
      <c r="RMY68"/>
      <c r="RMZ68"/>
      <c r="RNA68"/>
      <c r="RNB68"/>
      <c r="RNC68"/>
      <c r="RND68"/>
      <c r="RNE68"/>
      <c r="RNF68"/>
      <c r="RNG68"/>
      <c r="RNH68"/>
      <c r="RNI68"/>
      <c r="RNJ68"/>
      <c r="RNK68"/>
      <c r="RNL68"/>
      <c r="RNM68"/>
      <c r="RNN68"/>
      <c r="RNO68"/>
      <c r="RNP68"/>
      <c r="RNQ68"/>
      <c r="RNR68"/>
      <c r="RNS68"/>
      <c r="RNT68"/>
      <c r="RNU68"/>
      <c r="RNV68"/>
      <c r="RNW68"/>
      <c r="RNX68"/>
      <c r="RNY68"/>
      <c r="RNZ68"/>
      <c r="ROA68"/>
      <c r="ROB68"/>
      <c r="ROC68"/>
      <c r="ROD68"/>
      <c r="ROE68"/>
      <c r="ROF68"/>
      <c r="ROG68"/>
      <c r="ROH68"/>
      <c r="ROI68"/>
      <c r="ROJ68"/>
      <c r="ROK68"/>
      <c r="ROL68"/>
      <c r="ROM68"/>
      <c r="RON68"/>
      <c r="ROO68"/>
      <c r="ROP68"/>
      <c r="ROQ68"/>
      <c r="ROR68"/>
      <c r="ROS68"/>
      <c r="ROT68"/>
      <c r="ROU68"/>
      <c r="ROV68"/>
      <c r="ROW68"/>
      <c r="ROX68"/>
      <c r="ROY68"/>
      <c r="ROZ68"/>
      <c r="RPA68"/>
      <c r="RPB68"/>
      <c r="RPC68"/>
      <c r="RPD68"/>
      <c r="RPE68"/>
      <c r="RPF68"/>
      <c r="RPG68"/>
      <c r="RPH68"/>
      <c r="RPI68"/>
      <c r="RPJ68"/>
      <c r="RPK68"/>
      <c r="RPL68"/>
      <c r="RPM68"/>
      <c r="RPN68"/>
      <c r="RPO68"/>
      <c r="RPP68"/>
      <c r="RPQ68"/>
      <c r="RPR68"/>
      <c r="RPS68"/>
      <c r="RPT68"/>
      <c r="RPU68"/>
      <c r="RPV68"/>
      <c r="RPW68"/>
      <c r="RPX68"/>
      <c r="RPY68"/>
      <c r="RPZ68"/>
      <c r="RQA68"/>
      <c r="RQB68"/>
      <c r="RQC68"/>
      <c r="RQD68"/>
      <c r="RQE68"/>
      <c r="RQF68"/>
      <c r="RQG68"/>
      <c r="RQH68"/>
      <c r="RQI68"/>
      <c r="RQJ68"/>
      <c r="RQK68"/>
      <c r="RQL68"/>
      <c r="RQM68"/>
      <c r="RQN68"/>
      <c r="RQO68"/>
      <c r="RQP68"/>
      <c r="RQQ68"/>
      <c r="RQR68"/>
      <c r="RQS68"/>
      <c r="RQT68"/>
      <c r="RQU68"/>
      <c r="RQV68"/>
      <c r="RQW68"/>
      <c r="RQX68"/>
      <c r="RQY68"/>
      <c r="RQZ68"/>
      <c r="RRA68"/>
      <c r="RRB68"/>
      <c r="RRC68"/>
      <c r="RRD68"/>
      <c r="RRE68"/>
      <c r="RRF68"/>
      <c r="RRG68"/>
      <c r="RRH68"/>
      <c r="RRI68"/>
      <c r="RRJ68"/>
      <c r="RRK68"/>
      <c r="RRL68"/>
      <c r="RRM68"/>
      <c r="RRN68"/>
      <c r="RRO68"/>
      <c r="RRP68"/>
      <c r="RRQ68"/>
      <c r="RRR68"/>
      <c r="RRS68"/>
      <c r="RRT68"/>
      <c r="RRU68"/>
      <c r="RRV68"/>
      <c r="RRW68"/>
      <c r="RRX68"/>
      <c r="RRY68"/>
      <c r="RRZ68"/>
      <c r="RSA68"/>
      <c r="RSB68"/>
      <c r="RSC68"/>
      <c r="RSD68"/>
      <c r="RSE68"/>
      <c r="RSF68"/>
      <c r="RSG68"/>
      <c r="RSH68"/>
      <c r="RSI68"/>
      <c r="RSJ68"/>
      <c r="RSK68"/>
      <c r="RSL68"/>
      <c r="RSM68"/>
      <c r="RSN68"/>
      <c r="RSO68"/>
      <c r="RSP68"/>
      <c r="RSQ68"/>
      <c r="RSR68"/>
      <c r="RSS68"/>
      <c r="RST68"/>
      <c r="RSU68"/>
      <c r="RSV68"/>
      <c r="RSW68"/>
      <c r="RSX68"/>
      <c r="RSY68"/>
      <c r="RSZ68"/>
      <c r="RTA68"/>
      <c r="RTB68"/>
      <c r="RTC68"/>
      <c r="RTD68"/>
      <c r="RTE68"/>
      <c r="RTF68"/>
      <c r="RTG68"/>
      <c r="RTH68"/>
      <c r="RTI68"/>
      <c r="RTJ68"/>
      <c r="RTK68"/>
      <c r="RTL68"/>
      <c r="RTM68"/>
      <c r="RTN68"/>
      <c r="RTO68"/>
      <c r="RTP68"/>
      <c r="RTQ68"/>
      <c r="RTR68"/>
      <c r="RTS68"/>
      <c r="RTT68"/>
      <c r="RTU68"/>
      <c r="RTV68"/>
      <c r="RTW68"/>
      <c r="RTX68"/>
      <c r="RTY68"/>
      <c r="RTZ68"/>
      <c r="RUA68"/>
      <c r="RUB68"/>
      <c r="RUC68"/>
      <c r="RUD68"/>
      <c r="RUE68"/>
      <c r="RUF68"/>
      <c r="RUG68"/>
      <c r="RUH68"/>
      <c r="RUI68"/>
      <c r="RUJ68"/>
      <c r="RUK68"/>
      <c r="RUL68"/>
      <c r="RUM68"/>
      <c r="RUN68"/>
      <c r="RUO68"/>
      <c r="RUP68"/>
      <c r="RUQ68"/>
      <c r="RUR68"/>
      <c r="RUS68"/>
      <c r="RUT68"/>
      <c r="RUU68"/>
      <c r="RUV68"/>
      <c r="RUW68"/>
      <c r="RUX68"/>
      <c r="RUY68"/>
      <c r="RUZ68"/>
      <c r="RVA68"/>
      <c r="RVB68"/>
      <c r="RVC68"/>
      <c r="RVD68"/>
      <c r="RVE68"/>
      <c r="RVF68"/>
      <c r="RVG68"/>
      <c r="RVH68"/>
      <c r="RVI68"/>
      <c r="RVJ68"/>
      <c r="RVK68"/>
      <c r="RVL68"/>
      <c r="RVM68"/>
      <c r="RVN68"/>
      <c r="RVO68"/>
      <c r="RVP68"/>
      <c r="RVQ68"/>
      <c r="RVR68"/>
      <c r="RVS68"/>
      <c r="RVT68"/>
      <c r="RVU68"/>
      <c r="RVV68"/>
      <c r="RVW68"/>
      <c r="RVX68"/>
      <c r="RVY68"/>
      <c r="RVZ68"/>
      <c r="RWA68"/>
      <c r="RWB68"/>
      <c r="RWC68"/>
      <c r="RWD68"/>
      <c r="RWE68"/>
      <c r="RWF68"/>
      <c r="RWG68"/>
      <c r="RWH68"/>
      <c r="RWI68"/>
      <c r="RWJ68"/>
      <c r="RWK68"/>
      <c r="RWL68"/>
      <c r="RWM68"/>
      <c r="RWN68"/>
      <c r="RWO68"/>
      <c r="RWP68"/>
      <c r="RWQ68"/>
      <c r="RWR68"/>
      <c r="RWS68"/>
      <c r="RWT68"/>
      <c r="RWU68"/>
      <c r="RWV68"/>
      <c r="RWW68"/>
      <c r="RWX68"/>
      <c r="RWY68"/>
      <c r="RWZ68"/>
      <c r="RXA68"/>
      <c r="RXB68"/>
      <c r="RXC68"/>
      <c r="RXD68"/>
      <c r="RXE68"/>
      <c r="RXF68"/>
      <c r="RXG68"/>
      <c r="RXH68"/>
      <c r="RXI68"/>
      <c r="RXJ68"/>
      <c r="RXK68"/>
      <c r="RXL68"/>
      <c r="RXM68"/>
      <c r="RXN68"/>
      <c r="RXO68"/>
      <c r="RXP68"/>
      <c r="RXQ68"/>
      <c r="RXR68"/>
      <c r="RXS68"/>
      <c r="RXT68"/>
      <c r="RXU68"/>
      <c r="RXV68"/>
      <c r="RXW68"/>
      <c r="RXX68"/>
      <c r="RXY68"/>
      <c r="RXZ68"/>
      <c r="RYA68"/>
      <c r="RYB68"/>
      <c r="RYC68"/>
      <c r="RYD68"/>
      <c r="RYE68"/>
      <c r="RYF68"/>
      <c r="RYG68"/>
      <c r="RYH68"/>
      <c r="RYI68"/>
      <c r="RYJ68"/>
      <c r="RYK68"/>
      <c r="RYL68"/>
      <c r="RYM68"/>
      <c r="RYN68"/>
      <c r="RYO68"/>
      <c r="RYP68"/>
      <c r="RYQ68"/>
      <c r="RYR68"/>
      <c r="RYS68"/>
      <c r="RYT68"/>
      <c r="RYU68"/>
      <c r="RYV68"/>
      <c r="RYW68"/>
      <c r="RYX68"/>
      <c r="RYY68"/>
      <c r="RYZ68"/>
      <c r="RZA68"/>
      <c r="RZB68"/>
      <c r="RZC68"/>
      <c r="RZD68"/>
      <c r="RZE68"/>
      <c r="RZF68"/>
      <c r="RZG68"/>
      <c r="RZH68"/>
      <c r="RZI68"/>
      <c r="RZJ68"/>
      <c r="RZK68"/>
      <c r="RZL68"/>
      <c r="RZM68"/>
      <c r="RZN68"/>
      <c r="RZO68"/>
      <c r="RZP68"/>
      <c r="RZQ68"/>
      <c r="RZR68"/>
      <c r="RZS68"/>
      <c r="RZT68"/>
      <c r="RZU68"/>
      <c r="RZV68"/>
      <c r="RZW68"/>
      <c r="RZX68"/>
      <c r="RZY68"/>
      <c r="RZZ68"/>
      <c r="SAA68"/>
      <c r="SAB68"/>
      <c r="SAC68"/>
      <c r="SAD68"/>
      <c r="SAE68"/>
      <c r="SAF68"/>
      <c r="SAG68"/>
      <c r="SAH68"/>
      <c r="SAI68"/>
      <c r="SAJ68"/>
      <c r="SAK68"/>
      <c r="SAL68"/>
      <c r="SAM68"/>
      <c r="SAN68"/>
      <c r="SAO68"/>
      <c r="SAP68"/>
      <c r="SAQ68"/>
      <c r="SAR68"/>
      <c r="SAS68"/>
      <c r="SAT68"/>
      <c r="SAU68"/>
      <c r="SAV68"/>
      <c r="SAW68"/>
      <c r="SAX68"/>
      <c r="SAY68"/>
      <c r="SAZ68"/>
      <c r="SBA68"/>
      <c r="SBB68"/>
      <c r="SBC68"/>
      <c r="SBD68"/>
      <c r="SBE68"/>
      <c r="SBF68"/>
      <c r="SBG68"/>
      <c r="SBH68"/>
      <c r="SBI68"/>
      <c r="SBJ68"/>
      <c r="SBK68"/>
      <c r="SBL68"/>
      <c r="SBM68"/>
      <c r="SBN68"/>
      <c r="SBO68"/>
      <c r="SBP68"/>
      <c r="SBQ68"/>
      <c r="SBR68"/>
      <c r="SBS68"/>
      <c r="SBT68"/>
      <c r="SBU68"/>
      <c r="SBV68"/>
      <c r="SBW68"/>
      <c r="SBX68"/>
      <c r="SBY68"/>
      <c r="SBZ68"/>
      <c r="SCA68"/>
      <c r="SCB68"/>
      <c r="SCC68"/>
      <c r="SCD68"/>
      <c r="SCE68"/>
      <c r="SCF68"/>
      <c r="SCG68"/>
      <c r="SCH68"/>
      <c r="SCI68"/>
      <c r="SCJ68"/>
      <c r="SCK68"/>
      <c r="SCL68"/>
      <c r="SCM68"/>
      <c r="SCN68"/>
      <c r="SCO68"/>
      <c r="SCP68"/>
      <c r="SCQ68"/>
      <c r="SCR68"/>
      <c r="SCS68"/>
      <c r="SCT68"/>
      <c r="SCU68"/>
      <c r="SCV68"/>
      <c r="SCW68"/>
      <c r="SCX68"/>
      <c r="SCY68"/>
      <c r="SCZ68"/>
      <c r="SDA68"/>
      <c r="SDB68"/>
      <c r="SDC68"/>
      <c r="SDD68"/>
      <c r="SDE68"/>
      <c r="SDF68"/>
      <c r="SDG68"/>
      <c r="SDH68"/>
      <c r="SDI68"/>
      <c r="SDJ68"/>
      <c r="SDK68"/>
      <c r="SDL68"/>
      <c r="SDM68"/>
      <c r="SDN68"/>
      <c r="SDO68"/>
      <c r="SDP68"/>
      <c r="SDQ68"/>
      <c r="SDR68"/>
      <c r="SDS68"/>
      <c r="SDT68"/>
      <c r="SDU68"/>
      <c r="SDV68"/>
      <c r="SDW68"/>
      <c r="SDX68"/>
      <c r="SDY68"/>
      <c r="SDZ68"/>
      <c r="SEA68"/>
      <c r="SEB68"/>
      <c r="SEC68"/>
      <c r="SED68"/>
      <c r="SEE68"/>
      <c r="SEF68"/>
      <c r="SEG68"/>
      <c r="SEH68"/>
      <c r="SEI68"/>
      <c r="SEJ68"/>
      <c r="SEK68"/>
      <c r="SEL68"/>
      <c r="SEM68"/>
      <c r="SEN68"/>
      <c r="SEO68"/>
      <c r="SEP68"/>
      <c r="SEQ68"/>
      <c r="SER68"/>
      <c r="SES68"/>
      <c r="SET68"/>
      <c r="SEU68"/>
      <c r="SEV68"/>
      <c r="SEW68"/>
      <c r="SEX68"/>
      <c r="SEY68"/>
      <c r="SEZ68"/>
      <c r="SFA68"/>
      <c r="SFB68"/>
      <c r="SFC68"/>
      <c r="SFD68"/>
      <c r="SFE68"/>
      <c r="SFF68"/>
      <c r="SFG68"/>
      <c r="SFH68"/>
      <c r="SFI68"/>
      <c r="SFJ68"/>
      <c r="SFK68"/>
      <c r="SFL68"/>
      <c r="SFM68"/>
      <c r="SFN68"/>
      <c r="SFO68"/>
      <c r="SFP68"/>
      <c r="SFQ68"/>
      <c r="SFR68"/>
      <c r="SFS68"/>
      <c r="SFT68"/>
      <c r="SFU68"/>
      <c r="SFV68"/>
      <c r="SFW68"/>
      <c r="SFX68"/>
      <c r="SFY68"/>
      <c r="SFZ68"/>
      <c r="SGA68"/>
      <c r="SGB68"/>
      <c r="SGC68"/>
      <c r="SGD68"/>
      <c r="SGE68"/>
      <c r="SGF68"/>
      <c r="SGG68"/>
      <c r="SGH68"/>
      <c r="SGI68"/>
      <c r="SGJ68"/>
      <c r="SGK68"/>
      <c r="SGL68"/>
      <c r="SGM68"/>
      <c r="SGN68"/>
      <c r="SGO68"/>
      <c r="SGP68"/>
      <c r="SGQ68"/>
      <c r="SGR68"/>
      <c r="SGS68"/>
      <c r="SGT68"/>
      <c r="SGU68"/>
      <c r="SGV68"/>
      <c r="SGW68"/>
      <c r="SGX68"/>
      <c r="SGY68"/>
      <c r="SGZ68"/>
      <c r="SHA68"/>
      <c r="SHB68"/>
      <c r="SHC68"/>
      <c r="SHD68"/>
      <c r="SHE68"/>
      <c r="SHF68"/>
      <c r="SHG68"/>
      <c r="SHH68"/>
      <c r="SHI68"/>
      <c r="SHJ68"/>
      <c r="SHK68"/>
      <c r="SHL68"/>
      <c r="SHM68"/>
      <c r="SHN68"/>
      <c r="SHO68"/>
      <c r="SHP68"/>
      <c r="SHQ68"/>
      <c r="SHR68"/>
      <c r="SHS68"/>
      <c r="SHT68"/>
      <c r="SHU68"/>
      <c r="SHV68"/>
      <c r="SHW68"/>
      <c r="SHX68"/>
      <c r="SHY68"/>
      <c r="SHZ68"/>
      <c r="SIA68"/>
      <c r="SIB68"/>
      <c r="SIC68"/>
      <c r="SID68"/>
      <c r="SIE68"/>
      <c r="SIF68"/>
      <c r="SIG68"/>
      <c r="SIH68"/>
      <c r="SII68"/>
      <c r="SIJ68"/>
      <c r="SIK68"/>
      <c r="SIL68"/>
      <c r="SIM68"/>
      <c r="SIN68"/>
      <c r="SIO68"/>
      <c r="SIP68"/>
      <c r="SIQ68"/>
      <c r="SIR68"/>
      <c r="SIS68"/>
      <c r="SIT68"/>
      <c r="SIU68"/>
      <c r="SIV68"/>
      <c r="SIW68"/>
      <c r="SIX68"/>
      <c r="SIY68"/>
      <c r="SIZ68"/>
      <c r="SJA68"/>
      <c r="SJB68"/>
      <c r="SJC68"/>
      <c r="SJD68"/>
      <c r="SJE68"/>
      <c r="SJF68"/>
      <c r="SJG68"/>
      <c r="SJH68"/>
      <c r="SJI68"/>
      <c r="SJJ68"/>
      <c r="SJK68"/>
      <c r="SJL68"/>
      <c r="SJM68"/>
      <c r="SJN68"/>
      <c r="SJO68"/>
      <c r="SJP68"/>
      <c r="SJQ68"/>
      <c r="SJR68"/>
      <c r="SJS68"/>
      <c r="SJT68"/>
      <c r="SJU68"/>
      <c r="SJV68"/>
      <c r="SJW68"/>
      <c r="SJX68"/>
      <c r="SJY68"/>
      <c r="SJZ68"/>
      <c r="SKA68"/>
      <c r="SKB68"/>
      <c r="SKC68"/>
      <c r="SKD68"/>
      <c r="SKE68"/>
      <c r="SKF68"/>
      <c r="SKG68"/>
      <c r="SKH68"/>
      <c r="SKI68"/>
      <c r="SKJ68"/>
      <c r="SKK68"/>
      <c r="SKL68"/>
      <c r="SKM68"/>
      <c r="SKN68"/>
      <c r="SKO68"/>
      <c r="SKP68"/>
      <c r="SKQ68"/>
      <c r="SKR68"/>
      <c r="SKS68"/>
      <c r="SKT68"/>
      <c r="SKU68"/>
      <c r="SKV68"/>
      <c r="SKW68"/>
      <c r="SKX68"/>
      <c r="SKY68"/>
      <c r="SKZ68"/>
      <c r="SLA68"/>
      <c r="SLB68"/>
      <c r="SLC68"/>
      <c r="SLD68"/>
      <c r="SLE68"/>
      <c r="SLF68"/>
      <c r="SLG68"/>
      <c r="SLH68"/>
      <c r="SLI68"/>
      <c r="SLJ68"/>
      <c r="SLK68"/>
      <c r="SLL68"/>
      <c r="SLM68"/>
      <c r="SLN68"/>
      <c r="SLO68"/>
      <c r="SLP68"/>
      <c r="SLQ68"/>
      <c r="SLR68"/>
      <c r="SLS68"/>
      <c r="SLT68"/>
      <c r="SLU68"/>
      <c r="SLV68"/>
      <c r="SLW68"/>
      <c r="SLX68"/>
      <c r="SLY68"/>
      <c r="SLZ68"/>
      <c r="SMA68"/>
      <c r="SMB68"/>
      <c r="SMC68"/>
      <c r="SMD68"/>
      <c r="SME68"/>
      <c r="SMF68"/>
      <c r="SMG68"/>
      <c r="SMH68"/>
      <c r="SMI68"/>
      <c r="SMJ68"/>
      <c r="SMK68"/>
      <c r="SML68"/>
      <c r="SMM68"/>
      <c r="SMN68"/>
      <c r="SMO68"/>
      <c r="SMP68"/>
      <c r="SMQ68"/>
      <c r="SMR68"/>
      <c r="SMS68"/>
      <c r="SMT68"/>
      <c r="SMU68"/>
      <c r="SMV68"/>
      <c r="SMW68"/>
      <c r="SMX68"/>
      <c r="SMY68"/>
      <c r="SMZ68"/>
      <c r="SNA68"/>
      <c r="SNB68"/>
      <c r="SNC68"/>
      <c r="SND68"/>
      <c r="SNE68"/>
      <c r="SNF68"/>
      <c r="SNG68"/>
      <c r="SNH68"/>
      <c r="SNI68"/>
      <c r="SNJ68"/>
      <c r="SNK68"/>
      <c r="SNL68"/>
      <c r="SNM68"/>
      <c r="SNN68"/>
      <c r="SNO68"/>
      <c r="SNP68"/>
      <c r="SNQ68"/>
      <c r="SNR68"/>
      <c r="SNS68"/>
      <c r="SNT68"/>
      <c r="SNU68"/>
      <c r="SNV68"/>
      <c r="SNW68"/>
      <c r="SNX68"/>
      <c r="SNY68"/>
      <c r="SNZ68"/>
      <c r="SOA68"/>
      <c r="SOB68"/>
      <c r="SOC68"/>
      <c r="SOD68"/>
      <c r="SOE68"/>
      <c r="SOF68"/>
      <c r="SOG68"/>
      <c r="SOH68"/>
      <c r="SOI68"/>
      <c r="SOJ68"/>
      <c r="SOK68"/>
      <c r="SOL68"/>
      <c r="SOM68"/>
      <c r="SON68"/>
      <c r="SOO68"/>
      <c r="SOP68"/>
      <c r="SOQ68"/>
      <c r="SOR68"/>
      <c r="SOS68"/>
      <c r="SOT68"/>
      <c r="SOU68"/>
      <c r="SOV68"/>
      <c r="SOW68"/>
      <c r="SOX68"/>
      <c r="SOY68"/>
      <c r="SOZ68"/>
      <c r="SPA68"/>
      <c r="SPB68"/>
      <c r="SPC68"/>
      <c r="SPD68"/>
      <c r="SPE68"/>
      <c r="SPF68"/>
      <c r="SPG68"/>
      <c r="SPH68"/>
      <c r="SPI68"/>
      <c r="SPJ68"/>
      <c r="SPK68"/>
      <c r="SPL68"/>
      <c r="SPM68"/>
      <c r="SPN68"/>
      <c r="SPO68"/>
      <c r="SPP68"/>
      <c r="SPQ68"/>
      <c r="SPR68"/>
      <c r="SPS68"/>
      <c r="SPT68"/>
      <c r="SPU68"/>
      <c r="SPV68"/>
      <c r="SPW68"/>
      <c r="SPX68"/>
      <c r="SPY68"/>
      <c r="SPZ68"/>
      <c r="SQA68"/>
      <c r="SQB68"/>
      <c r="SQC68"/>
      <c r="SQD68"/>
      <c r="SQE68"/>
      <c r="SQF68"/>
      <c r="SQG68"/>
      <c r="SQH68"/>
      <c r="SQI68"/>
      <c r="SQJ68"/>
      <c r="SQK68"/>
      <c r="SQL68"/>
      <c r="SQM68"/>
      <c r="SQN68"/>
      <c r="SQO68"/>
      <c r="SQP68"/>
      <c r="SQQ68"/>
      <c r="SQR68"/>
      <c r="SQS68"/>
      <c r="SQT68"/>
      <c r="SQU68"/>
      <c r="SQV68"/>
      <c r="SQW68"/>
      <c r="SQX68"/>
      <c r="SQY68"/>
      <c r="SQZ68"/>
      <c r="SRA68"/>
      <c r="SRB68"/>
      <c r="SRC68"/>
      <c r="SRD68"/>
      <c r="SRE68"/>
      <c r="SRF68"/>
      <c r="SRG68"/>
      <c r="SRH68"/>
      <c r="SRI68"/>
      <c r="SRJ68"/>
      <c r="SRK68"/>
      <c r="SRL68"/>
      <c r="SRM68"/>
      <c r="SRN68"/>
      <c r="SRO68"/>
      <c r="SRP68"/>
      <c r="SRQ68"/>
      <c r="SRR68"/>
      <c r="SRS68"/>
      <c r="SRT68"/>
      <c r="SRU68"/>
      <c r="SRV68"/>
      <c r="SRW68"/>
      <c r="SRX68"/>
      <c r="SRY68"/>
      <c r="SRZ68"/>
      <c r="SSA68"/>
      <c r="SSB68"/>
      <c r="SSC68"/>
      <c r="SSD68"/>
      <c r="SSE68"/>
      <c r="SSF68"/>
      <c r="SSG68"/>
      <c r="SSH68"/>
      <c r="SSI68"/>
      <c r="SSJ68"/>
      <c r="SSK68"/>
      <c r="SSL68"/>
      <c r="SSM68"/>
      <c r="SSN68"/>
      <c r="SSO68"/>
      <c r="SSP68"/>
      <c r="SSQ68"/>
      <c r="SSR68"/>
      <c r="SSS68"/>
      <c r="SST68"/>
      <c r="SSU68"/>
      <c r="SSV68"/>
      <c r="SSW68"/>
      <c r="SSX68"/>
      <c r="SSY68"/>
      <c r="SSZ68"/>
      <c r="STA68"/>
      <c r="STB68"/>
      <c r="STC68"/>
      <c r="STD68"/>
      <c r="STE68"/>
      <c r="STF68"/>
      <c r="STG68"/>
      <c r="STH68"/>
      <c r="STI68"/>
      <c r="STJ68"/>
      <c r="STK68"/>
      <c r="STL68"/>
      <c r="STM68"/>
      <c r="STN68"/>
      <c r="STO68"/>
      <c r="STP68"/>
      <c r="STQ68"/>
      <c r="STR68"/>
      <c r="STS68"/>
      <c r="STT68"/>
      <c r="STU68"/>
      <c r="STV68"/>
      <c r="STW68"/>
      <c r="STX68"/>
      <c r="STY68"/>
      <c r="STZ68"/>
      <c r="SUA68"/>
      <c r="SUB68"/>
      <c r="SUC68"/>
      <c r="SUD68"/>
      <c r="SUE68"/>
      <c r="SUF68"/>
      <c r="SUG68"/>
      <c r="SUH68"/>
      <c r="SUI68"/>
      <c r="SUJ68"/>
      <c r="SUK68"/>
      <c r="SUL68"/>
      <c r="SUM68"/>
      <c r="SUN68"/>
      <c r="SUO68"/>
      <c r="SUP68"/>
      <c r="SUQ68"/>
      <c r="SUR68"/>
      <c r="SUS68"/>
      <c r="SUT68"/>
      <c r="SUU68"/>
      <c r="SUV68"/>
      <c r="SUW68"/>
      <c r="SUX68"/>
      <c r="SUY68"/>
      <c r="SUZ68"/>
      <c r="SVA68"/>
      <c r="SVB68"/>
      <c r="SVC68"/>
      <c r="SVD68"/>
      <c r="SVE68"/>
      <c r="SVF68"/>
      <c r="SVG68"/>
      <c r="SVH68"/>
      <c r="SVI68"/>
      <c r="SVJ68"/>
      <c r="SVK68"/>
      <c r="SVL68"/>
      <c r="SVM68"/>
      <c r="SVN68"/>
      <c r="SVO68"/>
      <c r="SVP68"/>
      <c r="SVQ68"/>
      <c r="SVR68"/>
      <c r="SVS68"/>
      <c r="SVT68"/>
      <c r="SVU68"/>
      <c r="SVV68"/>
      <c r="SVW68"/>
      <c r="SVX68"/>
      <c r="SVY68"/>
      <c r="SVZ68"/>
      <c r="SWA68"/>
      <c r="SWB68"/>
      <c r="SWC68"/>
      <c r="SWD68"/>
      <c r="SWE68"/>
      <c r="SWF68"/>
      <c r="SWG68"/>
      <c r="SWH68"/>
      <c r="SWI68"/>
      <c r="SWJ68"/>
      <c r="SWK68"/>
      <c r="SWL68"/>
      <c r="SWM68"/>
      <c r="SWN68"/>
      <c r="SWO68"/>
      <c r="SWP68"/>
      <c r="SWQ68"/>
      <c r="SWR68"/>
      <c r="SWS68"/>
      <c r="SWT68"/>
      <c r="SWU68"/>
      <c r="SWV68"/>
      <c r="SWW68"/>
      <c r="SWX68"/>
      <c r="SWY68"/>
      <c r="SWZ68"/>
      <c r="SXA68"/>
      <c r="SXB68"/>
      <c r="SXC68"/>
      <c r="SXD68"/>
      <c r="SXE68"/>
      <c r="SXF68"/>
      <c r="SXG68"/>
      <c r="SXH68"/>
      <c r="SXI68"/>
      <c r="SXJ68"/>
      <c r="SXK68"/>
      <c r="SXL68"/>
      <c r="SXM68"/>
      <c r="SXN68"/>
      <c r="SXO68"/>
      <c r="SXP68"/>
      <c r="SXQ68"/>
      <c r="SXR68"/>
      <c r="SXS68"/>
      <c r="SXT68"/>
      <c r="SXU68"/>
      <c r="SXV68"/>
      <c r="SXW68"/>
      <c r="SXX68"/>
      <c r="SXY68"/>
      <c r="SXZ68"/>
      <c r="SYA68"/>
      <c r="SYB68"/>
      <c r="SYC68"/>
      <c r="SYD68"/>
      <c r="SYE68"/>
      <c r="SYF68"/>
      <c r="SYG68"/>
      <c r="SYH68"/>
      <c r="SYI68"/>
      <c r="SYJ68"/>
      <c r="SYK68"/>
      <c r="SYL68"/>
      <c r="SYM68"/>
      <c r="SYN68"/>
      <c r="SYO68"/>
      <c r="SYP68"/>
      <c r="SYQ68"/>
      <c r="SYR68"/>
      <c r="SYS68"/>
      <c r="SYT68"/>
      <c r="SYU68"/>
      <c r="SYV68"/>
      <c r="SYW68"/>
      <c r="SYX68"/>
      <c r="SYY68"/>
      <c r="SYZ68"/>
      <c r="SZA68"/>
      <c r="SZB68"/>
      <c r="SZC68"/>
      <c r="SZD68"/>
      <c r="SZE68"/>
      <c r="SZF68"/>
      <c r="SZG68"/>
      <c r="SZH68"/>
      <c r="SZI68"/>
      <c r="SZJ68"/>
      <c r="SZK68"/>
      <c r="SZL68"/>
      <c r="SZM68"/>
      <c r="SZN68"/>
      <c r="SZO68"/>
      <c r="SZP68"/>
      <c r="SZQ68"/>
      <c r="SZR68"/>
      <c r="SZS68"/>
      <c r="SZT68"/>
      <c r="SZU68"/>
      <c r="SZV68"/>
      <c r="SZW68"/>
      <c r="SZX68"/>
      <c r="SZY68"/>
      <c r="SZZ68"/>
      <c r="TAA68"/>
      <c r="TAB68"/>
      <c r="TAC68"/>
      <c r="TAD68"/>
      <c r="TAE68"/>
      <c r="TAF68"/>
      <c r="TAG68"/>
      <c r="TAH68"/>
      <c r="TAI68"/>
      <c r="TAJ68"/>
      <c r="TAK68"/>
      <c r="TAL68"/>
      <c r="TAM68"/>
      <c r="TAN68"/>
      <c r="TAO68"/>
      <c r="TAP68"/>
      <c r="TAQ68"/>
      <c r="TAR68"/>
      <c r="TAS68"/>
      <c r="TAT68"/>
      <c r="TAU68"/>
      <c r="TAV68"/>
      <c r="TAW68"/>
      <c r="TAX68"/>
      <c r="TAY68"/>
      <c r="TAZ68"/>
      <c r="TBA68"/>
      <c r="TBB68"/>
      <c r="TBC68"/>
      <c r="TBD68"/>
      <c r="TBE68"/>
      <c r="TBF68"/>
      <c r="TBG68"/>
      <c r="TBH68"/>
      <c r="TBI68"/>
      <c r="TBJ68"/>
      <c r="TBK68"/>
      <c r="TBL68"/>
      <c r="TBM68"/>
      <c r="TBN68"/>
      <c r="TBO68"/>
      <c r="TBP68"/>
      <c r="TBQ68"/>
      <c r="TBR68"/>
      <c r="TBS68"/>
      <c r="TBT68"/>
      <c r="TBU68"/>
      <c r="TBV68"/>
      <c r="TBW68"/>
      <c r="TBX68"/>
      <c r="TBY68"/>
      <c r="TBZ68"/>
      <c r="TCA68"/>
      <c r="TCB68"/>
      <c r="TCC68"/>
      <c r="TCD68"/>
      <c r="TCE68"/>
      <c r="TCF68"/>
      <c r="TCG68"/>
      <c r="TCH68"/>
      <c r="TCI68"/>
      <c r="TCJ68"/>
      <c r="TCK68"/>
      <c r="TCL68"/>
      <c r="TCM68"/>
      <c r="TCN68"/>
      <c r="TCO68"/>
      <c r="TCP68"/>
      <c r="TCQ68"/>
      <c r="TCR68"/>
      <c r="TCS68"/>
      <c r="TCT68"/>
      <c r="TCU68"/>
      <c r="TCV68"/>
      <c r="TCW68"/>
      <c r="TCX68"/>
      <c r="TCY68"/>
      <c r="TCZ68"/>
      <c r="TDA68"/>
      <c r="TDB68"/>
      <c r="TDC68"/>
      <c r="TDD68"/>
      <c r="TDE68"/>
      <c r="TDF68"/>
      <c r="TDG68"/>
      <c r="TDH68"/>
      <c r="TDI68"/>
      <c r="TDJ68"/>
      <c r="TDK68"/>
      <c r="TDL68"/>
      <c r="TDM68"/>
      <c r="TDN68"/>
      <c r="TDO68"/>
      <c r="TDP68"/>
      <c r="TDQ68"/>
      <c r="TDR68"/>
      <c r="TDS68"/>
      <c r="TDT68"/>
      <c r="TDU68"/>
      <c r="TDV68"/>
      <c r="TDW68"/>
      <c r="TDX68"/>
      <c r="TDY68"/>
      <c r="TDZ68"/>
      <c r="TEA68"/>
      <c r="TEB68"/>
      <c r="TEC68"/>
      <c r="TED68"/>
      <c r="TEE68"/>
      <c r="TEF68"/>
      <c r="TEG68"/>
      <c r="TEH68"/>
      <c r="TEI68"/>
      <c r="TEJ68"/>
      <c r="TEK68"/>
      <c r="TEL68"/>
      <c r="TEM68"/>
      <c r="TEN68"/>
      <c r="TEO68"/>
      <c r="TEP68"/>
      <c r="TEQ68"/>
      <c r="TER68"/>
      <c r="TES68"/>
      <c r="TET68"/>
      <c r="TEU68"/>
      <c r="TEV68"/>
      <c r="TEW68"/>
      <c r="TEX68"/>
      <c r="TEY68"/>
      <c r="TEZ68"/>
      <c r="TFA68"/>
      <c r="TFB68"/>
      <c r="TFC68"/>
      <c r="TFD68"/>
      <c r="TFE68"/>
      <c r="TFF68"/>
      <c r="TFG68"/>
      <c r="TFH68"/>
      <c r="TFI68"/>
      <c r="TFJ68"/>
      <c r="TFK68"/>
      <c r="TFL68"/>
      <c r="TFM68"/>
      <c r="TFN68"/>
      <c r="TFO68"/>
      <c r="TFP68"/>
      <c r="TFQ68"/>
      <c r="TFR68"/>
      <c r="TFS68"/>
      <c r="TFT68"/>
      <c r="TFU68"/>
      <c r="TFV68"/>
      <c r="TFW68"/>
      <c r="TFX68"/>
      <c r="TFY68"/>
      <c r="TFZ68"/>
      <c r="TGA68"/>
      <c r="TGB68"/>
      <c r="TGC68"/>
      <c r="TGD68"/>
      <c r="TGE68"/>
      <c r="TGF68"/>
      <c r="TGG68"/>
      <c r="TGH68"/>
      <c r="TGI68"/>
      <c r="TGJ68"/>
      <c r="TGK68"/>
      <c r="TGL68"/>
      <c r="TGM68"/>
      <c r="TGN68"/>
      <c r="TGO68"/>
      <c r="TGP68"/>
      <c r="TGQ68"/>
      <c r="TGR68"/>
      <c r="TGS68"/>
      <c r="TGT68"/>
      <c r="TGU68"/>
      <c r="TGV68"/>
      <c r="TGW68"/>
      <c r="TGX68"/>
      <c r="TGY68"/>
      <c r="TGZ68"/>
      <c r="THA68"/>
      <c r="THB68"/>
      <c r="THC68"/>
      <c r="THD68"/>
      <c r="THE68"/>
      <c r="THF68"/>
      <c r="THG68"/>
      <c r="THH68"/>
      <c r="THI68"/>
      <c r="THJ68"/>
      <c r="THK68"/>
      <c r="THL68"/>
      <c r="THM68"/>
      <c r="THN68"/>
      <c r="THO68"/>
      <c r="THP68"/>
      <c r="THQ68"/>
      <c r="THR68"/>
      <c r="THS68"/>
      <c r="THT68"/>
      <c r="THU68"/>
      <c r="THV68"/>
      <c r="THW68"/>
      <c r="THX68"/>
      <c r="THY68"/>
      <c r="THZ68"/>
      <c r="TIA68"/>
      <c r="TIB68"/>
      <c r="TIC68"/>
      <c r="TID68"/>
      <c r="TIE68"/>
      <c r="TIF68"/>
      <c r="TIG68"/>
      <c r="TIH68"/>
      <c r="TII68"/>
      <c r="TIJ68"/>
      <c r="TIK68"/>
      <c r="TIL68"/>
      <c r="TIM68"/>
      <c r="TIN68"/>
      <c r="TIO68"/>
      <c r="TIP68"/>
      <c r="TIQ68"/>
      <c r="TIR68"/>
      <c r="TIS68"/>
      <c r="TIT68"/>
      <c r="TIU68"/>
      <c r="TIV68"/>
      <c r="TIW68"/>
      <c r="TIX68"/>
      <c r="TIY68"/>
      <c r="TIZ68"/>
      <c r="TJA68"/>
      <c r="TJB68"/>
      <c r="TJC68"/>
      <c r="TJD68"/>
      <c r="TJE68"/>
      <c r="TJF68"/>
      <c r="TJG68"/>
      <c r="TJH68"/>
      <c r="TJI68"/>
      <c r="TJJ68"/>
      <c r="TJK68"/>
      <c r="TJL68"/>
      <c r="TJM68"/>
      <c r="TJN68"/>
      <c r="TJO68"/>
      <c r="TJP68"/>
      <c r="TJQ68"/>
      <c r="TJR68"/>
      <c r="TJS68"/>
      <c r="TJT68"/>
      <c r="TJU68"/>
      <c r="TJV68"/>
      <c r="TJW68"/>
      <c r="TJX68"/>
      <c r="TJY68"/>
      <c r="TJZ68"/>
      <c r="TKA68"/>
      <c r="TKB68"/>
      <c r="TKC68"/>
      <c r="TKD68"/>
      <c r="TKE68"/>
      <c r="TKF68"/>
      <c r="TKG68"/>
      <c r="TKH68"/>
      <c r="TKI68"/>
      <c r="TKJ68"/>
      <c r="TKK68"/>
      <c r="TKL68"/>
      <c r="TKM68"/>
      <c r="TKN68"/>
      <c r="TKO68"/>
      <c r="TKP68"/>
      <c r="TKQ68"/>
      <c r="TKR68"/>
      <c r="TKS68"/>
      <c r="TKT68"/>
      <c r="TKU68"/>
      <c r="TKV68"/>
      <c r="TKW68"/>
      <c r="TKX68"/>
      <c r="TKY68"/>
      <c r="TKZ68"/>
      <c r="TLA68"/>
      <c r="TLB68"/>
      <c r="TLC68"/>
      <c r="TLD68"/>
      <c r="TLE68"/>
      <c r="TLF68"/>
      <c r="TLG68"/>
      <c r="TLH68"/>
      <c r="TLI68"/>
      <c r="TLJ68"/>
      <c r="TLK68"/>
      <c r="TLL68"/>
      <c r="TLM68"/>
      <c r="TLN68"/>
      <c r="TLO68"/>
      <c r="TLP68"/>
      <c r="TLQ68"/>
      <c r="TLR68"/>
      <c r="TLS68"/>
      <c r="TLT68"/>
      <c r="TLU68"/>
      <c r="TLV68"/>
      <c r="TLW68"/>
      <c r="TLX68"/>
      <c r="TLY68"/>
      <c r="TLZ68"/>
      <c r="TMA68"/>
      <c r="TMB68"/>
      <c r="TMC68"/>
      <c r="TMD68"/>
      <c r="TME68"/>
      <c r="TMF68"/>
      <c r="TMG68"/>
      <c r="TMH68"/>
      <c r="TMI68"/>
      <c r="TMJ68"/>
      <c r="TMK68"/>
      <c r="TML68"/>
      <c r="TMM68"/>
      <c r="TMN68"/>
      <c r="TMO68"/>
      <c r="TMP68"/>
      <c r="TMQ68"/>
      <c r="TMR68"/>
      <c r="TMS68"/>
      <c r="TMT68"/>
      <c r="TMU68"/>
      <c r="TMV68"/>
      <c r="TMW68"/>
      <c r="TMX68"/>
      <c r="TMY68"/>
      <c r="TMZ68"/>
      <c r="TNA68"/>
      <c r="TNB68"/>
      <c r="TNC68"/>
      <c r="TND68"/>
      <c r="TNE68"/>
      <c r="TNF68"/>
      <c r="TNG68"/>
      <c r="TNH68"/>
      <c r="TNI68"/>
      <c r="TNJ68"/>
      <c r="TNK68"/>
      <c r="TNL68"/>
      <c r="TNM68"/>
      <c r="TNN68"/>
      <c r="TNO68"/>
      <c r="TNP68"/>
      <c r="TNQ68"/>
      <c r="TNR68"/>
      <c r="TNS68"/>
      <c r="TNT68"/>
      <c r="TNU68"/>
      <c r="TNV68"/>
      <c r="TNW68"/>
      <c r="TNX68"/>
      <c r="TNY68"/>
      <c r="TNZ68"/>
      <c r="TOA68"/>
      <c r="TOB68"/>
      <c r="TOC68"/>
      <c r="TOD68"/>
      <c r="TOE68"/>
      <c r="TOF68"/>
      <c r="TOG68"/>
      <c r="TOH68"/>
      <c r="TOI68"/>
      <c r="TOJ68"/>
      <c r="TOK68"/>
      <c r="TOL68"/>
      <c r="TOM68"/>
      <c r="TON68"/>
      <c r="TOO68"/>
      <c r="TOP68"/>
      <c r="TOQ68"/>
      <c r="TOR68"/>
      <c r="TOS68"/>
      <c r="TOT68"/>
      <c r="TOU68"/>
      <c r="TOV68"/>
      <c r="TOW68"/>
      <c r="TOX68"/>
      <c r="TOY68"/>
      <c r="TOZ68"/>
      <c r="TPA68"/>
      <c r="TPB68"/>
      <c r="TPC68"/>
      <c r="TPD68"/>
      <c r="TPE68"/>
      <c r="TPF68"/>
      <c r="TPG68"/>
      <c r="TPH68"/>
      <c r="TPI68"/>
      <c r="TPJ68"/>
      <c r="TPK68"/>
      <c r="TPL68"/>
      <c r="TPM68"/>
      <c r="TPN68"/>
      <c r="TPO68"/>
      <c r="TPP68"/>
      <c r="TPQ68"/>
      <c r="TPR68"/>
      <c r="TPS68"/>
      <c r="TPT68"/>
      <c r="TPU68"/>
      <c r="TPV68"/>
      <c r="TPW68"/>
      <c r="TPX68"/>
      <c r="TPY68"/>
      <c r="TPZ68"/>
      <c r="TQA68"/>
      <c r="TQB68"/>
      <c r="TQC68"/>
      <c r="TQD68"/>
      <c r="TQE68"/>
      <c r="TQF68"/>
      <c r="TQG68"/>
      <c r="TQH68"/>
      <c r="TQI68"/>
      <c r="TQJ68"/>
      <c r="TQK68"/>
      <c r="TQL68"/>
      <c r="TQM68"/>
      <c r="TQN68"/>
      <c r="TQO68"/>
      <c r="TQP68"/>
      <c r="TQQ68"/>
      <c r="TQR68"/>
      <c r="TQS68"/>
      <c r="TQT68"/>
      <c r="TQU68"/>
      <c r="TQV68"/>
      <c r="TQW68"/>
      <c r="TQX68"/>
      <c r="TQY68"/>
      <c r="TQZ68"/>
      <c r="TRA68"/>
      <c r="TRB68"/>
      <c r="TRC68"/>
      <c r="TRD68"/>
      <c r="TRE68"/>
      <c r="TRF68"/>
      <c r="TRG68"/>
      <c r="TRH68"/>
      <c r="TRI68"/>
      <c r="TRJ68"/>
      <c r="TRK68"/>
      <c r="TRL68"/>
      <c r="TRM68"/>
      <c r="TRN68"/>
      <c r="TRO68"/>
      <c r="TRP68"/>
      <c r="TRQ68"/>
      <c r="TRR68"/>
      <c r="TRS68"/>
      <c r="TRT68"/>
      <c r="TRU68"/>
      <c r="TRV68"/>
      <c r="TRW68"/>
      <c r="TRX68"/>
      <c r="TRY68"/>
      <c r="TRZ68"/>
      <c r="TSA68"/>
      <c r="TSB68"/>
      <c r="TSC68"/>
      <c r="TSD68"/>
      <c r="TSE68"/>
      <c r="TSF68"/>
      <c r="TSG68"/>
      <c r="TSH68"/>
      <c r="TSI68"/>
      <c r="TSJ68"/>
      <c r="TSK68"/>
      <c r="TSL68"/>
      <c r="TSM68"/>
      <c r="TSN68"/>
      <c r="TSO68"/>
      <c r="TSP68"/>
      <c r="TSQ68"/>
      <c r="TSR68"/>
      <c r="TSS68"/>
      <c r="TST68"/>
      <c r="TSU68"/>
      <c r="TSV68"/>
      <c r="TSW68"/>
      <c r="TSX68"/>
      <c r="TSY68"/>
      <c r="TSZ68"/>
      <c r="TTA68"/>
      <c r="TTB68"/>
      <c r="TTC68"/>
      <c r="TTD68"/>
      <c r="TTE68"/>
      <c r="TTF68"/>
      <c r="TTG68"/>
      <c r="TTH68"/>
      <c r="TTI68"/>
      <c r="TTJ68"/>
      <c r="TTK68"/>
      <c r="TTL68"/>
      <c r="TTM68"/>
      <c r="TTN68"/>
      <c r="TTO68"/>
      <c r="TTP68"/>
      <c r="TTQ68"/>
      <c r="TTR68"/>
      <c r="TTS68"/>
      <c r="TTT68"/>
      <c r="TTU68"/>
      <c r="TTV68"/>
      <c r="TTW68"/>
      <c r="TTX68"/>
      <c r="TTY68"/>
      <c r="TTZ68"/>
      <c r="TUA68"/>
      <c r="TUB68"/>
      <c r="TUC68"/>
      <c r="TUD68"/>
      <c r="TUE68"/>
      <c r="TUF68"/>
      <c r="TUG68"/>
      <c r="TUH68"/>
      <c r="TUI68"/>
      <c r="TUJ68"/>
      <c r="TUK68"/>
      <c r="TUL68"/>
      <c r="TUM68"/>
      <c r="TUN68"/>
      <c r="TUO68"/>
      <c r="TUP68"/>
      <c r="TUQ68"/>
      <c r="TUR68"/>
      <c r="TUS68"/>
      <c r="TUT68"/>
      <c r="TUU68"/>
      <c r="TUV68"/>
      <c r="TUW68"/>
      <c r="TUX68"/>
      <c r="TUY68"/>
      <c r="TUZ68"/>
      <c r="TVA68"/>
      <c r="TVB68"/>
      <c r="TVC68"/>
      <c r="TVD68"/>
      <c r="TVE68"/>
      <c r="TVF68"/>
      <c r="TVG68"/>
      <c r="TVH68"/>
      <c r="TVI68"/>
      <c r="TVJ68"/>
      <c r="TVK68"/>
      <c r="TVL68"/>
      <c r="TVM68"/>
      <c r="TVN68"/>
      <c r="TVO68"/>
      <c r="TVP68"/>
      <c r="TVQ68"/>
      <c r="TVR68"/>
      <c r="TVS68"/>
      <c r="TVT68"/>
      <c r="TVU68"/>
      <c r="TVV68"/>
      <c r="TVW68"/>
      <c r="TVX68"/>
      <c r="TVY68"/>
      <c r="TVZ68"/>
      <c r="TWA68"/>
      <c r="TWB68"/>
      <c r="TWC68"/>
      <c r="TWD68"/>
      <c r="TWE68"/>
      <c r="TWF68"/>
      <c r="TWG68"/>
      <c r="TWH68"/>
      <c r="TWI68"/>
      <c r="TWJ68"/>
      <c r="TWK68"/>
      <c r="TWL68"/>
      <c r="TWM68"/>
      <c r="TWN68"/>
      <c r="TWO68"/>
      <c r="TWP68"/>
      <c r="TWQ68"/>
      <c r="TWR68"/>
      <c r="TWS68"/>
      <c r="TWT68"/>
      <c r="TWU68"/>
      <c r="TWV68"/>
      <c r="TWW68"/>
      <c r="TWX68"/>
      <c r="TWY68"/>
      <c r="TWZ68"/>
      <c r="TXA68"/>
      <c r="TXB68"/>
      <c r="TXC68"/>
      <c r="TXD68"/>
      <c r="TXE68"/>
      <c r="TXF68"/>
      <c r="TXG68"/>
      <c r="TXH68"/>
      <c r="TXI68"/>
      <c r="TXJ68"/>
      <c r="TXK68"/>
      <c r="TXL68"/>
      <c r="TXM68"/>
      <c r="TXN68"/>
      <c r="TXO68"/>
      <c r="TXP68"/>
      <c r="TXQ68"/>
      <c r="TXR68"/>
      <c r="TXS68"/>
      <c r="TXT68"/>
      <c r="TXU68"/>
      <c r="TXV68"/>
      <c r="TXW68"/>
      <c r="TXX68"/>
      <c r="TXY68"/>
      <c r="TXZ68"/>
      <c r="TYA68"/>
      <c r="TYB68"/>
      <c r="TYC68"/>
      <c r="TYD68"/>
      <c r="TYE68"/>
      <c r="TYF68"/>
      <c r="TYG68"/>
      <c r="TYH68"/>
      <c r="TYI68"/>
      <c r="TYJ68"/>
      <c r="TYK68"/>
      <c r="TYL68"/>
      <c r="TYM68"/>
      <c r="TYN68"/>
      <c r="TYO68"/>
      <c r="TYP68"/>
      <c r="TYQ68"/>
      <c r="TYR68"/>
      <c r="TYS68"/>
      <c r="TYT68"/>
      <c r="TYU68"/>
      <c r="TYV68"/>
      <c r="TYW68"/>
      <c r="TYX68"/>
      <c r="TYY68"/>
      <c r="TYZ68"/>
      <c r="TZA68"/>
      <c r="TZB68"/>
      <c r="TZC68"/>
      <c r="TZD68"/>
      <c r="TZE68"/>
      <c r="TZF68"/>
      <c r="TZG68"/>
      <c r="TZH68"/>
      <c r="TZI68"/>
      <c r="TZJ68"/>
      <c r="TZK68"/>
      <c r="TZL68"/>
      <c r="TZM68"/>
      <c r="TZN68"/>
      <c r="TZO68"/>
      <c r="TZP68"/>
      <c r="TZQ68"/>
      <c r="TZR68"/>
      <c r="TZS68"/>
      <c r="TZT68"/>
      <c r="TZU68"/>
      <c r="TZV68"/>
      <c r="TZW68"/>
      <c r="TZX68"/>
      <c r="TZY68"/>
      <c r="TZZ68"/>
      <c r="UAA68"/>
      <c r="UAB68"/>
      <c r="UAC68"/>
      <c r="UAD68"/>
      <c r="UAE68"/>
      <c r="UAF68"/>
      <c r="UAG68"/>
      <c r="UAH68"/>
      <c r="UAI68"/>
      <c r="UAJ68"/>
      <c r="UAK68"/>
      <c r="UAL68"/>
      <c r="UAM68"/>
      <c r="UAN68"/>
      <c r="UAO68"/>
      <c r="UAP68"/>
      <c r="UAQ68"/>
      <c r="UAR68"/>
      <c r="UAS68"/>
      <c r="UAT68"/>
      <c r="UAU68"/>
      <c r="UAV68"/>
      <c r="UAW68"/>
      <c r="UAX68"/>
      <c r="UAY68"/>
      <c r="UAZ68"/>
      <c r="UBA68"/>
      <c r="UBB68"/>
      <c r="UBC68"/>
      <c r="UBD68"/>
      <c r="UBE68"/>
      <c r="UBF68"/>
      <c r="UBG68"/>
      <c r="UBH68"/>
      <c r="UBI68"/>
      <c r="UBJ68"/>
      <c r="UBK68"/>
      <c r="UBL68"/>
      <c r="UBM68"/>
      <c r="UBN68"/>
      <c r="UBO68"/>
      <c r="UBP68"/>
      <c r="UBQ68"/>
      <c r="UBR68"/>
      <c r="UBS68"/>
      <c r="UBT68"/>
      <c r="UBU68"/>
      <c r="UBV68"/>
      <c r="UBW68"/>
      <c r="UBX68"/>
      <c r="UBY68"/>
      <c r="UBZ68"/>
      <c r="UCA68"/>
      <c r="UCB68"/>
      <c r="UCC68"/>
      <c r="UCD68"/>
      <c r="UCE68"/>
      <c r="UCF68"/>
      <c r="UCG68"/>
      <c r="UCH68"/>
      <c r="UCI68"/>
      <c r="UCJ68"/>
      <c r="UCK68"/>
      <c r="UCL68"/>
      <c r="UCM68"/>
      <c r="UCN68"/>
      <c r="UCO68"/>
      <c r="UCP68"/>
      <c r="UCQ68"/>
      <c r="UCR68"/>
      <c r="UCS68"/>
      <c r="UCT68"/>
      <c r="UCU68"/>
      <c r="UCV68"/>
      <c r="UCW68"/>
      <c r="UCX68"/>
      <c r="UCY68"/>
      <c r="UCZ68"/>
      <c r="UDA68"/>
      <c r="UDB68"/>
      <c r="UDC68"/>
      <c r="UDD68"/>
      <c r="UDE68"/>
      <c r="UDF68"/>
      <c r="UDG68"/>
      <c r="UDH68"/>
      <c r="UDI68"/>
      <c r="UDJ68"/>
      <c r="UDK68"/>
      <c r="UDL68"/>
      <c r="UDM68"/>
      <c r="UDN68"/>
      <c r="UDO68"/>
      <c r="UDP68"/>
      <c r="UDQ68"/>
      <c r="UDR68"/>
      <c r="UDS68"/>
      <c r="UDT68"/>
      <c r="UDU68"/>
      <c r="UDV68"/>
      <c r="UDW68"/>
      <c r="UDX68"/>
      <c r="UDY68"/>
      <c r="UDZ68"/>
      <c r="UEA68"/>
      <c r="UEB68"/>
      <c r="UEC68"/>
      <c r="UED68"/>
      <c r="UEE68"/>
      <c r="UEF68"/>
      <c r="UEG68"/>
      <c r="UEH68"/>
      <c r="UEI68"/>
      <c r="UEJ68"/>
      <c r="UEK68"/>
      <c r="UEL68"/>
      <c r="UEM68"/>
      <c r="UEN68"/>
      <c r="UEO68"/>
      <c r="UEP68"/>
      <c r="UEQ68"/>
      <c r="UER68"/>
      <c r="UES68"/>
      <c r="UET68"/>
      <c r="UEU68"/>
      <c r="UEV68"/>
      <c r="UEW68"/>
      <c r="UEX68"/>
      <c r="UEY68"/>
      <c r="UEZ68"/>
      <c r="UFA68"/>
      <c r="UFB68"/>
      <c r="UFC68"/>
      <c r="UFD68"/>
      <c r="UFE68"/>
      <c r="UFF68"/>
      <c r="UFG68"/>
      <c r="UFH68"/>
      <c r="UFI68"/>
      <c r="UFJ68"/>
      <c r="UFK68"/>
      <c r="UFL68"/>
      <c r="UFM68"/>
      <c r="UFN68"/>
      <c r="UFO68"/>
      <c r="UFP68"/>
      <c r="UFQ68"/>
      <c r="UFR68"/>
      <c r="UFS68"/>
      <c r="UFT68"/>
      <c r="UFU68"/>
      <c r="UFV68"/>
      <c r="UFW68"/>
      <c r="UFX68"/>
      <c r="UFY68"/>
      <c r="UFZ68"/>
      <c r="UGA68"/>
      <c r="UGB68"/>
      <c r="UGC68"/>
      <c r="UGD68"/>
      <c r="UGE68"/>
      <c r="UGF68"/>
      <c r="UGG68"/>
      <c r="UGH68"/>
      <c r="UGI68"/>
      <c r="UGJ68"/>
      <c r="UGK68"/>
      <c r="UGL68"/>
      <c r="UGM68"/>
      <c r="UGN68"/>
      <c r="UGO68"/>
      <c r="UGP68"/>
      <c r="UGQ68"/>
      <c r="UGR68"/>
      <c r="UGS68"/>
      <c r="UGT68"/>
      <c r="UGU68"/>
      <c r="UGV68"/>
      <c r="UGW68"/>
      <c r="UGX68"/>
      <c r="UGY68"/>
      <c r="UGZ68"/>
      <c r="UHA68"/>
      <c r="UHB68"/>
      <c r="UHC68"/>
      <c r="UHD68"/>
      <c r="UHE68"/>
      <c r="UHF68"/>
      <c r="UHG68"/>
      <c r="UHH68"/>
      <c r="UHI68"/>
      <c r="UHJ68"/>
      <c r="UHK68"/>
      <c r="UHL68"/>
      <c r="UHM68"/>
      <c r="UHN68"/>
      <c r="UHO68"/>
      <c r="UHP68"/>
      <c r="UHQ68"/>
      <c r="UHR68"/>
      <c r="UHS68"/>
      <c r="UHT68"/>
      <c r="UHU68"/>
      <c r="UHV68"/>
      <c r="UHW68"/>
      <c r="UHX68"/>
      <c r="UHY68"/>
      <c r="UHZ68"/>
      <c r="UIA68"/>
      <c r="UIB68"/>
      <c r="UIC68"/>
      <c r="UID68"/>
      <c r="UIE68"/>
      <c r="UIF68"/>
      <c r="UIG68"/>
      <c r="UIH68"/>
      <c r="UII68"/>
      <c r="UIJ68"/>
      <c r="UIK68"/>
      <c r="UIL68"/>
      <c r="UIM68"/>
      <c r="UIN68"/>
      <c r="UIO68"/>
      <c r="UIP68"/>
      <c r="UIQ68"/>
      <c r="UIR68"/>
      <c r="UIS68"/>
      <c r="UIT68"/>
      <c r="UIU68"/>
      <c r="UIV68"/>
      <c r="UIW68"/>
      <c r="UIX68"/>
      <c r="UIY68"/>
      <c r="UIZ68"/>
      <c r="UJA68"/>
      <c r="UJB68"/>
      <c r="UJC68"/>
      <c r="UJD68"/>
      <c r="UJE68"/>
      <c r="UJF68"/>
      <c r="UJG68"/>
      <c r="UJH68"/>
      <c r="UJI68"/>
      <c r="UJJ68"/>
      <c r="UJK68"/>
      <c r="UJL68"/>
      <c r="UJM68"/>
      <c r="UJN68"/>
      <c r="UJO68"/>
      <c r="UJP68"/>
      <c r="UJQ68"/>
      <c r="UJR68"/>
      <c r="UJS68"/>
      <c r="UJT68"/>
      <c r="UJU68"/>
      <c r="UJV68"/>
      <c r="UJW68"/>
      <c r="UJX68"/>
      <c r="UJY68"/>
      <c r="UJZ68"/>
      <c r="UKA68"/>
      <c r="UKB68"/>
      <c r="UKC68"/>
      <c r="UKD68"/>
      <c r="UKE68"/>
      <c r="UKF68"/>
      <c r="UKG68"/>
      <c r="UKH68"/>
      <c r="UKI68"/>
      <c r="UKJ68"/>
      <c r="UKK68"/>
      <c r="UKL68"/>
      <c r="UKM68"/>
      <c r="UKN68"/>
      <c r="UKO68"/>
      <c r="UKP68"/>
      <c r="UKQ68"/>
      <c r="UKR68"/>
      <c r="UKS68"/>
      <c r="UKT68"/>
      <c r="UKU68"/>
      <c r="UKV68"/>
      <c r="UKW68"/>
      <c r="UKX68"/>
      <c r="UKY68"/>
      <c r="UKZ68"/>
      <c r="ULA68"/>
      <c r="ULB68"/>
      <c r="ULC68"/>
      <c r="ULD68"/>
      <c r="ULE68"/>
      <c r="ULF68"/>
      <c r="ULG68"/>
      <c r="ULH68"/>
      <c r="ULI68"/>
      <c r="ULJ68"/>
      <c r="ULK68"/>
      <c r="ULL68"/>
      <c r="ULM68"/>
      <c r="ULN68"/>
      <c r="ULO68"/>
      <c r="ULP68"/>
      <c r="ULQ68"/>
      <c r="ULR68"/>
      <c r="ULS68"/>
      <c r="ULT68"/>
      <c r="ULU68"/>
      <c r="ULV68"/>
      <c r="ULW68"/>
      <c r="ULX68"/>
      <c r="ULY68"/>
      <c r="ULZ68"/>
      <c r="UMA68"/>
      <c r="UMB68"/>
      <c r="UMC68"/>
      <c r="UMD68"/>
      <c r="UME68"/>
      <c r="UMF68"/>
      <c r="UMG68"/>
      <c r="UMH68"/>
      <c r="UMI68"/>
      <c r="UMJ68"/>
      <c r="UMK68"/>
      <c r="UML68"/>
      <c r="UMM68"/>
      <c r="UMN68"/>
      <c r="UMO68"/>
      <c r="UMP68"/>
      <c r="UMQ68"/>
      <c r="UMR68"/>
      <c r="UMS68"/>
      <c r="UMT68"/>
      <c r="UMU68"/>
      <c r="UMV68"/>
      <c r="UMW68"/>
      <c r="UMX68"/>
      <c r="UMY68"/>
      <c r="UMZ68"/>
      <c r="UNA68"/>
      <c r="UNB68"/>
      <c r="UNC68"/>
      <c r="UND68"/>
      <c r="UNE68"/>
      <c r="UNF68"/>
      <c r="UNG68"/>
      <c r="UNH68"/>
      <c r="UNI68"/>
      <c r="UNJ68"/>
      <c r="UNK68"/>
      <c r="UNL68"/>
      <c r="UNM68"/>
      <c r="UNN68"/>
      <c r="UNO68"/>
      <c r="UNP68"/>
      <c r="UNQ68"/>
      <c r="UNR68"/>
      <c r="UNS68"/>
      <c r="UNT68"/>
      <c r="UNU68"/>
      <c r="UNV68"/>
      <c r="UNW68"/>
      <c r="UNX68"/>
      <c r="UNY68"/>
      <c r="UNZ68"/>
      <c r="UOA68"/>
      <c r="UOB68"/>
      <c r="UOC68"/>
      <c r="UOD68"/>
      <c r="UOE68"/>
      <c r="UOF68"/>
      <c r="UOG68"/>
      <c r="UOH68"/>
      <c r="UOI68"/>
      <c r="UOJ68"/>
      <c r="UOK68"/>
      <c r="UOL68"/>
      <c r="UOM68"/>
      <c r="UON68"/>
      <c r="UOO68"/>
      <c r="UOP68"/>
      <c r="UOQ68"/>
      <c r="UOR68"/>
      <c r="UOS68"/>
      <c r="UOT68"/>
      <c r="UOU68"/>
      <c r="UOV68"/>
      <c r="UOW68"/>
      <c r="UOX68"/>
      <c r="UOY68"/>
      <c r="UOZ68"/>
      <c r="UPA68"/>
      <c r="UPB68"/>
      <c r="UPC68"/>
      <c r="UPD68"/>
      <c r="UPE68"/>
      <c r="UPF68"/>
      <c r="UPG68"/>
      <c r="UPH68"/>
      <c r="UPI68"/>
      <c r="UPJ68"/>
      <c r="UPK68"/>
      <c r="UPL68"/>
      <c r="UPM68"/>
      <c r="UPN68"/>
      <c r="UPO68"/>
      <c r="UPP68"/>
      <c r="UPQ68"/>
      <c r="UPR68"/>
      <c r="UPS68"/>
      <c r="UPT68"/>
      <c r="UPU68"/>
      <c r="UPV68"/>
      <c r="UPW68"/>
      <c r="UPX68"/>
      <c r="UPY68"/>
      <c r="UPZ68"/>
      <c r="UQA68"/>
      <c r="UQB68"/>
      <c r="UQC68"/>
      <c r="UQD68"/>
      <c r="UQE68"/>
      <c r="UQF68"/>
      <c r="UQG68"/>
      <c r="UQH68"/>
      <c r="UQI68"/>
      <c r="UQJ68"/>
      <c r="UQK68"/>
      <c r="UQL68"/>
      <c r="UQM68"/>
      <c r="UQN68"/>
      <c r="UQO68"/>
      <c r="UQP68"/>
      <c r="UQQ68"/>
      <c r="UQR68"/>
      <c r="UQS68"/>
      <c r="UQT68"/>
      <c r="UQU68"/>
      <c r="UQV68"/>
      <c r="UQW68"/>
      <c r="UQX68"/>
      <c r="UQY68"/>
      <c r="UQZ68"/>
      <c r="URA68"/>
      <c r="URB68"/>
      <c r="URC68"/>
      <c r="URD68"/>
      <c r="URE68"/>
      <c r="URF68"/>
      <c r="URG68"/>
      <c r="URH68"/>
      <c r="URI68"/>
      <c r="URJ68"/>
      <c r="URK68"/>
      <c r="URL68"/>
      <c r="URM68"/>
      <c r="URN68"/>
      <c r="URO68"/>
      <c r="URP68"/>
      <c r="URQ68"/>
      <c r="URR68"/>
      <c r="URS68"/>
      <c r="URT68"/>
      <c r="URU68"/>
      <c r="URV68"/>
      <c r="URW68"/>
      <c r="URX68"/>
      <c r="URY68"/>
      <c r="URZ68"/>
      <c r="USA68"/>
      <c r="USB68"/>
      <c r="USC68"/>
      <c r="USD68"/>
      <c r="USE68"/>
      <c r="USF68"/>
      <c r="USG68"/>
      <c r="USH68"/>
      <c r="USI68"/>
      <c r="USJ68"/>
      <c r="USK68"/>
      <c r="USL68"/>
      <c r="USM68"/>
      <c r="USN68"/>
      <c r="USO68"/>
      <c r="USP68"/>
      <c r="USQ68"/>
      <c r="USR68"/>
      <c r="USS68"/>
      <c r="UST68"/>
      <c r="USU68"/>
      <c r="USV68"/>
      <c r="USW68"/>
      <c r="USX68"/>
      <c r="USY68"/>
      <c r="USZ68"/>
      <c r="UTA68"/>
      <c r="UTB68"/>
      <c r="UTC68"/>
      <c r="UTD68"/>
      <c r="UTE68"/>
      <c r="UTF68"/>
      <c r="UTG68"/>
      <c r="UTH68"/>
      <c r="UTI68"/>
      <c r="UTJ68"/>
      <c r="UTK68"/>
      <c r="UTL68"/>
      <c r="UTM68"/>
      <c r="UTN68"/>
      <c r="UTO68"/>
      <c r="UTP68"/>
      <c r="UTQ68"/>
      <c r="UTR68"/>
      <c r="UTS68"/>
      <c r="UTT68"/>
      <c r="UTU68"/>
      <c r="UTV68"/>
      <c r="UTW68"/>
      <c r="UTX68"/>
      <c r="UTY68"/>
      <c r="UTZ68"/>
      <c r="UUA68"/>
      <c r="UUB68"/>
      <c r="UUC68"/>
      <c r="UUD68"/>
      <c r="UUE68"/>
      <c r="UUF68"/>
      <c r="UUG68"/>
      <c r="UUH68"/>
      <c r="UUI68"/>
      <c r="UUJ68"/>
      <c r="UUK68"/>
      <c r="UUL68"/>
      <c r="UUM68"/>
      <c r="UUN68"/>
      <c r="UUO68"/>
      <c r="UUP68"/>
      <c r="UUQ68"/>
      <c r="UUR68"/>
      <c r="UUS68"/>
      <c r="UUT68"/>
      <c r="UUU68"/>
      <c r="UUV68"/>
      <c r="UUW68"/>
      <c r="UUX68"/>
      <c r="UUY68"/>
      <c r="UUZ68"/>
      <c r="UVA68"/>
      <c r="UVB68"/>
      <c r="UVC68"/>
      <c r="UVD68"/>
      <c r="UVE68"/>
      <c r="UVF68"/>
      <c r="UVG68"/>
      <c r="UVH68"/>
      <c r="UVI68"/>
      <c r="UVJ68"/>
      <c r="UVK68"/>
      <c r="UVL68"/>
      <c r="UVM68"/>
      <c r="UVN68"/>
      <c r="UVO68"/>
      <c r="UVP68"/>
      <c r="UVQ68"/>
      <c r="UVR68"/>
      <c r="UVS68"/>
      <c r="UVT68"/>
      <c r="UVU68"/>
      <c r="UVV68"/>
      <c r="UVW68"/>
      <c r="UVX68"/>
      <c r="UVY68"/>
      <c r="UVZ68"/>
      <c r="UWA68"/>
      <c r="UWB68"/>
      <c r="UWC68"/>
      <c r="UWD68"/>
      <c r="UWE68"/>
      <c r="UWF68"/>
      <c r="UWG68"/>
      <c r="UWH68"/>
      <c r="UWI68"/>
      <c r="UWJ68"/>
      <c r="UWK68"/>
      <c r="UWL68"/>
      <c r="UWM68"/>
      <c r="UWN68"/>
      <c r="UWO68"/>
      <c r="UWP68"/>
      <c r="UWQ68"/>
      <c r="UWR68"/>
      <c r="UWS68"/>
      <c r="UWT68"/>
      <c r="UWU68"/>
      <c r="UWV68"/>
      <c r="UWW68"/>
      <c r="UWX68"/>
      <c r="UWY68"/>
      <c r="UWZ68"/>
      <c r="UXA68"/>
      <c r="UXB68"/>
      <c r="UXC68"/>
      <c r="UXD68"/>
      <c r="UXE68"/>
      <c r="UXF68"/>
      <c r="UXG68"/>
      <c r="UXH68"/>
      <c r="UXI68"/>
      <c r="UXJ68"/>
      <c r="UXK68"/>
      <c r="UXL68"/>
      <c r="UXM68"/>
      <c r="UXN68"/>
      <c r="UXO68"/>
      <c r="UXP68"/>
      <c r="UXQ68"/>
      <c r="UXR68"/>
      <c r="UXS68"/>
      <c r="UXT68"/>
      <c r="UXU68"/>
      <c r="UXV68"/>
      <c r="UXW68"/>
      <c r="UXX68"/>
      <c r="UXY68"/>
      <c r="UXZ68"/>
      <c r="UYA68"/>
      <c r="UYB68"/>
      <c r="UYC68"/>
      <c r="UYD68"/>
      <c r="UYE68"/>
      <c r="UYF68"/>
      <c r="UYG68"/>
      <c r="UYH68"/>
      <c r="UYI68"/>
      <c r="UYJ68"/>
      <c r="UYK68"/>
      <c r="UYL68"/>
      <c r="UYM68"/>
      <c r="UYN68"/>
      <c r="UYO68"/>
      <c r="UYP68"/>
      <c r="UYQ68"/>
      <c r="UYR68"/>
      <c r="UYS68"/>
      <c r="UYT68"/>
      <c r="UYU68"/>
      <c r="UYV68"/>
      <c r="UYW68"/>
      <c r="UYX68"/>
      <c r="UYY68"/>
      <c r="UYZ68"/>
      <c r="UZA68"/>
      <c r="UZB68"/>
      <c r="UZC68"/>
      <c r="UZD68"/>
      <c r="UZE68"/>
      <c r="UZF68"/>
      <c r="UZG68"/>
      <c r="UZH68"/>
      <c r="UZI68"/>
      <c r="UZJ68"/>
      <c r="UZK68"/>
      <c r="UZL68"/>
      <c r="UZM68"/>
      <c r="UZN68"/>
      <c r="UZO68"/>
      <c r="UZP68"/>
      <c r="UZQ68"/>
      <c r="UZR68"/>
      <c r="UZS68"/>
      <c r="UZT68"/>
      <c r="UZU68"/>
      <c r="UZV68"/>
      <c r="UZW68"/>
      <c r="UZX68"/>
      <c r="UZY68"/>
      <c r="UZZ68"/>
      <c r="VAA68"/>
      <c r="VAB68"/>
      <c r="VAC68"/>
      <c r="VAD68"/>
      <c r="VAE68"/>
      <c r="VAF68"/>
      <c r="VAG68"/>
      <c r="VAH68"/>
      <c r="VAI68"/>
      <c r="VAJ68"/>
      <c r="VAK68"/>
      <c r="VAL68"/>
      <c r="VAM68"/>
      <c r="VAN68"/>
      <c r="VAO68"/>
      <c r="VAP68"/>
      <c r="VAQ68"/>
      <c r="VAR68"/>
      <c r="VAS68"/>
      <c r="VAT68"/>
      <c r="VAU68"/>
      <c r="VAV68"/>
      <c r="VAW68"/>
      <c r="VAX68"/>
      <c r="VAY68"/>
      <c r="VAZ68"/>
      <c r="VBA68"/>
      <c r="VBB68"/>
      <c r="VBC68"/>
      <c r="VBD68"/>
      <c r="VBE68"/>
      <c r="VBF68"/>
      <c r="VBG68"/>
      <c r="VBH68"/>
      <c r="VBI68"/>
      <c r="VBJ68"/>
      <c r="VBK68"/>
      <c r="VBL68"/>
      <c r="VBM68"/>
      <c r="VBN68"/>
      <c r="VBO68"/>
      <c r="VBP68"/>
      <c r="VBQ68"/>
      <c r="VBR68"/>
      <c r="VBS68"/>
      <c r="VBT68"/>
      <c r="VBU68"/>
      <c r="VBV68"/>
      <c r="VBW68"/>
      <c r="VBX68"/>
      <c r="VBY68"/>
      <c r="VBZ68"/>
      <c r="VCA68"/>
      <c r="VCB68"/>
      <c r="VCC68"/>
      <c r="VCD68"/>
      <c r="VCE68"/>
      <c r="VCF68"/>
      <c r="VCG68"/>
      <c r="VCH68"/>
      <c r="VCI68"/>
      <c r="VCJ68"/>
      <c r="VCK68"/>
      <c r="VCL68"/>
      <c r="VCM68"/>
      <c r="VCN68"/>
      <c r="VCO68"/>
      <c r="VCP68"/>
      <c r="VCQ68"/>
      <c r="VCR68"/>
      <c r="VCS68"/>
      <c r="VCT68"/>
      <c r="VCU68"/>
      <c r="VCV68"/>
      <c r="VCW68"/>
      <c r="VCX68"/>
      <c r="VCY68"/>
      <c r="VCZ68"/>
      <c r="VDA68"/>
      <c r="VDB68"/>
      <c r="VDC68"/>
      <c r="VDD68"/>
      <c r="VDE68"/>
      <c r="VDF68"/>
      <c r="VDG68"/>
      <c r="VDH68"/>
      <c r="VDI68"/>
      <c r="VDJ68"/>
      <c r="VDK68"/>
      <c r="VDL68"/>
      <c r="VDM68"/>
      <c r="VDN68"/>
      <c r="VDO68"/>
      <c r="VDP68"/>
      <c r="VDQ68"/>
      <c r="VDR68"/>
      <c r="VDS68"/>
      <c r="VDT68"/>
      <c r="VDU68"/>
      <c r="VDV68"/>
      <c r="VDW68"/>
      <c r="VDX68"/>
      <c r="VDY68"/>
      <c r="VDZ68"/>
      <c r="VEA68"/>
      <c r="VEB68"/>
      <c r="VEC68"/>
      <c r="VED68"/>
      <c r="VEE68"/>
      <c r="VEF68"/>
      <c r="VEG68"/>
      <c r="VEH68"/>
      <c r="VEI68"/>
      <c r="VEJ68"/>
      <c r="VEK68"/>
      <c r="VEL68"/>
      <c r="VEM68"/>
      <c r="VEN68"/>
      <c r="VEO68"/>
      <c r="VEP68"/>
      <c r="VEQ68"/>
      <c r="VER68"/>
      <c r="VES68"/>
      <c r="VET68"/>
      <c r="VEU68"/>
      <c r="VEV68"/>
      <c r="VEW68"/>
      <c r="VEX68"/>
      <c r="VEY68"/>
      <c r="VEZ68"/>
      <c r="VFA68"/>
      <c r="VFB68"/>
      <c r="VFC68"/>
      <c r="VFD68"/>
      <c r="VFE68"/>
      <c r="VFF68"/>
      <c r="VFG68"/>
      <c r="VFH68"/>
      <c r="VFI68"/>
      <c r="VFJ68"/>
      <c r="VFK68"/>
      <c r="VFL68"/>
      <c r="VFM68"/>
      <c r="VFN68"/>
      <c r="VFO68"/>
      <c r="VFP68"/>
      <c r="VFQ68"/>
      <c r="VFR68"/>
      <c r="VFS68"/>
      <c r="VFT68"/>
      <c r="VFU68"/>
      <c r="VFV68"/>
      <c r="VFW68"/>
      <c r="VFX68"/>
      <c r="VFY68"/>
      <c r="VFZ68"/>
      <c r="VGA68"/>
      <c r="VGB68"/>
      <c r="VGC68"/>
      <c r="VGD68"/>
      <c r="VGE68"/>
      <c r="VGF68"/>
      <c r="VGG68"/>
      <c r="VGH68"/>
      <c r="VGI68"/>
      <c r="VGJ68"/>
      <c r="VGK68"/>
      <c r="VGL68"/>
      <c r="VGM68"/>
      <c r="VGN68"/>
      <c r="VGO68"/>
      <c r="VGP68"/>
      <c r="VGQ68"/>
      <c r="VGR68"/>
      <c r="VGS68"/>
      <c r="VGT68"/>
      <c r="VGU68"/>
      <c r="VGV68"/>
      <c r="VGW68"/>
      <c r="VGX68"/>
      <c r="VGY68"/>
      <c r="VGZ68"/>
      <c r="VHA68"/>
      <c r="VHB68"/>
      <c r="VHC68"/>
      <c r="VHD68"/>
      <c r="VHE68"/>
      <c r="VHF68"/>
      <c r="VHG68"/>
      <c r="VHH68"/>
      <c r="VHI68"/>
      <c r="VHJ68"/>
      <c r="VHK68"/>
      <c r="VHL68"/>
      <c r="VHM68"/>
      <c r="VHN68"/>
      <c r="VHO68"/>
      <c r="VHP68"/>
      <c r="VHQ68"/>
      <c r="VHR68"/>
      <c r="VHS68"/>
      <c r="VHT68"/>
      <c r="VHU68"/>
      <c r="VHV68"/>
      <c r="VHW68"/>
      <c r="VHX68"/>
      <c r="VHY68"/>
      <c r="VHZ68"/>
      <c r="VIA68"/>
      <c r="VIB68"/>
      <c r="VIC68"/>
      <c r="VID68"/>
      <c r="VIE68"/>
      <c r="VIF68"/>
      <c r="VIG68"/>
      <c r="VIH68"/>
      <c r="VII68"/>
      <c r="VIJ68"/>
      <c r="VIK68"/>
      <c r="VIL68"/>
      <c r="VIM68"/>
      <c r="VIN68"/>
      <c r="VIO68"/>
      <c r="VIP68"/>
      <c r="VIQ68"/>
      <c r="VIR68"/>
      <c r="VIS68"/>
      <c r="VIT68"/>
      <c r="VIU68"/>
      <c r="VIV68"/>
      <c r="VIW68"/>
      <c r="VIX68"/>
      <c r="VIY68"/>
      <c r="VIZ68"/>
      <c r="VJA68"/>
      <c r="VJB68"/>
      <c r="VJC68"/>
      <c r="VJD68"/>
      <c r="VJE68"/>
      <c r="VJF68"/>
      <c r="VJG68"/>
      <c r="VJH68"/>
      <c r="VJI68"/>
      <c r="VJJ68"/>
      <c r="VJK68"/>
      <c r="VJL68"/>
      <c r="VJM68"/>
      <c r="VJN68"/>
      <c r="VJO68"/>
      <c r="VJP68"/>
      <c r="VJQ68"/>
      <c r="VJR68"/>
      <c r="VJS68"/>
      <c r="VJT68"/>
      <c r="VJU68"/>
      <c r="VJV68"/>
      <c r="VJW68"/>
      <c r="VJX68"/>
      <c r="VJY68"/>
      <c r="VJZ68"/>
      <c r="VKA68"/>
      <c r="VKB68"/>
      <c r="VKC68"/>
      <c r="VKD68"/>
      <c r="VKE68"/>
      <c r="VKF68"/>
      <c r="VKG68"/>
      <c r="VKH68"/>
      <c r="VKI68"/>
      <c r="VKJ68"/>
      <c r="VKK68"/>
      <c r="VKL68"/>
      <c r="VKM68"/>
      <c r="VKN68"/>
      <c r="VKO68"/>
      <c r="VKP68"/>
      <c r="VKQ68"/>
      <c r="VKR68"/>
      <c r="VKS68"/>
      <c r="VKT68"/>
      <c r="VKU68"/>
      <c r="VKV68"/>
      <c r="VKW68"/>
      <c r="VKX68"/>
      <c r="VKY68"/>
      <c r="VKZ68"/>
      <c r="VLA68"/>
      <c r="VLB68"/>
      <c r="VLC68"/>
      <c r="VLD68"/>
      <c r="VLE68"/>
      <c r="VLF68"/>
      <c r="VLG68"/>
      <c r="VLH68"/>
      <c r="VLI68"/>
      <c r="VLJ68"/>
      <c r="VLK68"/>
      <c r="VLL68"/>
      <c r="VLM68"/>
      <c r="VLN68"/>
      <c r="VLO68"/>
      <c r="VLP68"/>
      <c r="VLQ68"/>
      <c r="VLR68"/>
      <c r="VLS68"/>
      <c r="VLT68"/>
      <c r="VLU68"/>
      <c r="VLV68"/>
      <c r="VLW68"/>
      <c r="VLX68"/>
      <c r="VLY68"/>
      <c r="VLZ68"/>
      <c r="VMA68"/>
      <c r="VMB68"/>
      <c r="VMC68"/>
      <c r="VMD68"/>
      <c r="VME68"/>
      <c r="VMF68"/>
      <c r="VMG68"/>
      <c r="VMH68"/>
      <c r="VMI68"/>
      <c r="VMJ68"/>
      <c r="VMK68"/>
      <c r="VML68"/>
      <c r="VMM68"/>
      <c r="VMN68"/>
      <c r="VMO68"/>
      <c r="VMP68"/>
      <c r="VMQ68"/>
      <c r="VMR68"/>
      <c r="VMS68"/>
      <c r="VMT68"/>
      <c r="VMU68"/>
      <c r="VMV68"/>
      <c r="VMW68"/>
      <c r="VMX68"/>
      <c r="VMY68"/>
      <c r="VMZ68"/>
      <c r="VNA68"/>
      <c r="VNB68"/>
      <c r="VNC68"/>
      <c r="VND68"/>
      <c r="VNE68"/>
      <c r="VNF68"/>
      <c r="VNG68"/>
      <c r="VNH68"/>
      <c r="VNI68"/>
      <c r="VNJ68"/>
      <c r="VNK68"/>
      <c r="VNL68"/>
      <c r="VNM68"/>
      <c r="VNN68"/>
      <c r="VNO68"/>
      <c r="VNP68"/>
      <c r="VNQ68"/>
      <c r="VNR68"/>
      <c r="VNS68"/>
      <c r="VNT68"/>
      <c r="VNU68"/>
      <c r="VNV68"/>
      <c r="VNW68"/>
      <c r="VNX68"/>
      <c r="VNY68"/>
      <c r="VNZ68"/>
      <c r="VOA68"/>
      <c r="VOB68"/>
      <c r="VOC68"/>
      <c r="VOD68"/>
      <c r="VOE68"/>
      <c r="VOF68"/>
      <c r="VOG68"/>
      <c r="VOH68"/>
      <c r="VOI68"/>
      <c r="VOJ68"/>
      <c r="VOK68"/>
      <c r="VOL68"/>
      <c r="VOM68"/>
      <c r="VON68"/>
      <c r="VOO68"/>
      <c r="VOP68"/>
      <c r="VOQ68"/>
      <c r="VOR68"/>
      <c r="VOS68"/>
      <c r="VOT68"/>
      <c r="VOU68"/>
      <c r="VOV68"/>
      <c r="VOW68"/>
      <c r="VOX68"/>
      <c r="VOY68"/>
      <c r="VOZ68"/>
      <c r="VPA68"/>
      <c r="VPB68"/>
      <c r="VPC68"/>
      <c r="VPD68"/>
      <c r="VPE68"/>
      <c r="VPF68"/>
      <c r="VPG68"/>
      <c r="VPH68"/>
      <c r="VPI68"/>
      <c r="VPJ68"/>
      <c r="VPK68"/>
      <c r="VPL68"/>
      <c r="VPM68"/>
      <c r="VPN68"/>
      <c r="VPO68"/>
      <c r="VPP68"/>
      <c r="VPQ68"/>
      <c r="VPR68"/>
      <c r="VPS68"/>
      <c r="VPT68"/>
      <c r="VPU68"/>
      <c r="VPV68"/>
      <c r="VPW68"/>
      <c r="VPX68"/>
      <c r="VPY68"/>
      <c r="VPZ68"/>
      <c r="VQA68"/>
      <c r="VQB68"/>
      <c r="VQC68"/>
      <c r="VQD68"/>
      <c r="VQE68"/>
      <c r="VQF68"/>
      <c r="VQG68"/>
      <c r="VQH68"/>
      <c r="VQI68"/>
      <c r="VQJ68"/>
      <c r="VQK68"/>
      <c r="VQL68"/>
      <c r="VQM68"/>
      <c r="VQN68"/>
      <c r="VQO68"/>
      <c r="VQP68"/>
      <c r="VQQ68"/>
      <c r="VQR68"/>
      <c r="VQS68"/>
      <c r="VQT68"/>
      <c r="VQU68"/>
      <c r="VQV68"/>
      <c r="VQW68"/>
      <c r="VQX68"/>
      <c r="VQY68"/>
      <c r="VQZ68"/>
      <c r="VRA68"/>
      <c r="VRB68"/>
      <c r="VRC68"/>
      <c r="VRD68"/>
      <c r="VRE68"/>
      <c r="VRF68"/>
      <c r="VRG68"/>
      <c r="VRH68"/>
      <c r="VRI68"/>
      <c r="VRJ68"/>
      <c r="VRK68"/>
      <c r="VRL68"/>
      <c r="VRM68"/>
      <c r="VRN68"/>
      <c r="VRO68"/>
      <c r="VRP68"/>
      <c r="VRQ68"/>
      <c r="VRR68"/>
      <c r="VRS68"/>
      <c r="VRT68"/>
      <c r="VRU68"/>
      <c r="VRV68"/>
      <c r="VRW68"/>
      <c r="VRX68"/>
      <c r="VRY68"/>
      <c r="VRZ68"/>
      <c r="VSA68"/>
      <c r="VSB68"/>
      <c r="VSC68"/>
      <c r="VSD68"/>
      <c r="VSE68"/>
      <c r="VSF68"/>
      <c r="VSG68"/>
      <c r="VSH68"/>
      <c r="VSI68"/>
      <c r="VSJ68"/>
      <c r="VSK68"/>
      <c r="VSL68"/>
      <c r="VSM68"/>
      <c r="VSN68"/>
      <c r="VSO68"/>
      <c r="VSP68"/>
      <c r="VSQ68"/>
      <c r="VSR68"/>
      <c r="VSS68"/>
      <c r="VST68"/>
      <c r="VSU68"/>
      <c r="VSV68"/>
      <c r="VSW68"/>
      <c r="VSX68"/>
      <c r="VSY68"/>
      <c r="VSZ68"/>
      <c r="VTA68"/>
      <c r="VTB68"/>
      <c r="VTC68"/>
      <c r="VTD68"/>
      <c r="VTE68"/>
      <c r="VTF68"/>
      <c r="VTG68"/>
      <c r="VTH68"/>
      <c r="VTI68"/>
      <c r="VTJ68"/>
      <c r="VTK68"/>
      <c r="VTL68"/>
      <c r="VTM68"/>
      <c r="VTN68"/>
      <c r="VTO68"/>
      <c r="VTP68"/>
      <c r="VTQ68"/>
      <c r="VTR68"/>
      <c r="VTS68"/>
      <c r="VTT68"/>
      <c r="VTU68"/>
      <c r="VTV68"/>
      <c r="VTW68"/>
      <c r="VTX68"/>
      <c r="VTY68"/>
      <c r="VTZ68"/>
      <c r="VUA68"/>
      <c r="VUB68"/>
      <c r="VUC68"/>
      <c r="VUD68"/>
      <c r="VUE68"/>
      <c r="VUF68"/>
      <c r="VUG68"/>
      <c r="VUH68"/>
      <c r="VUI68"/>
      <c r="VUJ68"/>
      <c r="VUK68"/>
      <c r="VUL68"/>
      <c r="VUM68"/>
      <c r="VUN68"/>
      <c r="VUO68"/>
      <c r="VUP68"/>
      <c r="VUQ68"/>
      <c r="VUR68"/>
      <c r="VUS68"/>
      <c r="VUT68"/>
      <c r="VUU68"/>
      <c r="VUV68"/>
      <c r="VUW68"/>
      <c r="VUX68"/>
      <c r="VUY68"/>
      <c r="VUZ68"/>
      <c r="VVA68"/>
      <c r="VVB68"/>
      <c r="VVC68"/>
      <c r="VVD68"/>
      <c r="VVE68"/>
      <c r="VVF68"/>
      <c r="VVG68"/>
      <c r="VVH68"/>
      <c r="VVI68"/>
      <c r="VVJ68"/>
      <c r="VVK68"/>
      <c r="VVL68"/>
      <c r="VVM68"/>
      <c r="VVN68"/>
      <c r="VVO68"/>
      <c r="VVP68"/>
      <c r="VVQ68"/>
      <c r="VVR68"/>
      <c r="VVS68"/>
      <c r="VVT68"/>
      <c r="VVU68"/>
      <c r="VVV68"/>
      <c r="VVW68"/>
      <c r="VVX68"/>
      <c r="VVY68"/>
      <c r="VVZ68"/>
      <c r="VWA68"/>
      <c r="VWB68"/>
      <c r="VWC68"/>
      <c r="VWD68"/>
      <c r="VWE68"/>
      <c r="VWF68"/>
      <c r="VWG68"/>
      <c r="VWH68"/>
      <c r="VWI68"/>
      <c r="VWJ68"/>
      <c r="VWK68"/>
      <c r="VWL68"/>
      <c r="VWM68"/>
      <c r="VWN68"/>
      <c r="VWO68"/>
      <c r="VWP68"/>
      <c r="VWQ68"/>
      <c r="VWR68"/>
      <c r="VWS68"/>
      <c r="VWT68"/>
      <c r="VWU68"/>
      <c r="VWV68"/>
      <c r="VWW68"/>
      <c r="VWX68"/>
      <c r="VWY68"/>
      <c r="VWZ68"/>
      <c r="VXA68"/>
      <c r="VXB68"/>
      <c r="VXC68"/>
      <c r="VXD68"/>
      <c r="VXE68"/>
      <c r="VXF68"/>
      <c r="VXG68"/>
      <c r="VXH68"/>
      <c r="VXI68"/>
      <c r="VXJ68"/>
      <c r="VXK68"/>
      <c r="VXL68"/>
      <c r="VXM68"/>
      <c r="VXN68"/>
      <c r="VXO68"/>
      <c r="VXP68"/>
      <c r="VXQ68"/>
      <c r="VXR68"/>
      <c r="VXS68"/>
      <c r="VXT68"/>
      <c r="VXU68"/>
      <c r="VXV68"/>
      <c r="VXW68"/>
      <c r="VXX68"/>
      <c r="VXY68"/>
      <c r="VXZ68"/>
      <c r="VYA68"/>
      <c r="VYB68"/>
      <c r="VYC68"/>
      <c r="VYD68"/>
      <c r="VYE68"/>
      <c r="VYF68"/>
      <c r="VYG68"/>
      <c r="VYH68"/>
      <c r="VYI68"/>
      <c r="VYJ68"/>
      <c r="VYK68"/>
      <c r="VYL68"/>
      <c r="VYM68"/>
      <c r="VYN68"/>
      <c r="VYO68"/>
      <c r="VYP68"/>
      <c r="VYQ68"/>
      <c r="VYR68"/>
      <c r="VYS68"/>
      <c r="VYT68"/>
      <c r="VYU68"/>
      <c r="VYV68"/>
      <c r="VYW68"/>
      <c r="VYX68"/>
      <c r="VYY68"/>
      <c r="VYZ68"/>
      <c r="VZA68"/>
      <c r="VZB68"/>
      <c r="VZC68"/>
      <c r="VZD68"/>
      <c r="VZE68"/>
      <c r="VZF68"/>
      <c r="VZG68"/>
      <c r="VZH68"/>
      <c r="VZI68"/>
      <c r="VZJ68"/>
      <c r="VZK68"/>
      <c r="VZL68"/>
      <c r="VZM68"/>
      <c r="VZN68"/>
      <c r="VZO68"/>
      <c r="VZP68"/>
      <c r="VZQ68"/>
      <c r="VZR68"/>
      <c r="VZS68"/>
      <c r="VZT68"/>
      <c r="VZU68"/>
      <c r="VZV68"/>
      <c r="VZW68"/>
      <c r="VZX68"/>
      <c r="VZY68"/>
      <c r="VZZ68"/>
      <c r="WAA68"/>
      <c r="WAB68"/>
      <c r="WAC68"/>
      <c r="WAD68"/>
      <c r="WAE68"/>
      <c r="WAF68"/>
      <c r="WAG68"/>
      <c r="WAH68"/>
      <c r="WAI68"/>
      <c r="WAJ68"/>
      <c r="WAK68"/>
      <c r="WAL68"/>
      <c r="WAM68"/>
      <c r="WAN68"/>
      <c r="WAO68"/>
      <c r="WAP68"/>
      <c r="WAQ68"/>
      <c r="WAR68"/>
      <c r="WAS68"/>
      <c r="WAT68"/>
      <c r="WAU68"/>
      <c r="WAV68"/>
      <c r="WAW68"/>
      <c r="WAX68"/>
      <c r="WAY68"/>
      <c r="WAZ68"/>
      <c r="WBA68"/>
      <c r="WBB68"/>
      <c r="WBC68"/>
      <c r="WBD68"/>
      <c r="WBE68"/>
      <c r="WBF68"/>
      <c r="WBG68"/>
      <c r="WBH68"/>
      <c r="WBI68"/>
      <c r="WBJ68"/>
      <c r="WBK68"/>
      <c r="WBL68"/>
      <c r="WBM68"/>
      <c r="WBN68"/>
      <c r="WBO68"/>
      <c r="WBP68"/>
      <c r="WBQ68"/>
      <c r="WBR68"/>
      <c r="WBS68"/>
      <c r="WBT68"/>
      <c r="WBU68"/>
      <c r="WBV68"/>
      <c r="WBW68"/>
      <c r="WBX68"/>
      <c r="WBY68"/>
      <c r="WBZ68"/>
      <c r="WCA68"/>
      <c r="WCB68"/>
      <c r="WCC68"/>
      <c r="WCD68"/>
      <c r="WCE68"/>
      <c r="WCF68"/>
      <c r="WCG68"/>
      <c r="WCH68"/>
      <c r="WCI68"/>
      <c r="WCJ68"/>
      <c r="WCK68"/>
      <c r="WCL68"/>
      <c r="WCM68"/>
      <c r="WCN68"/>
      <c r="WCO68"/>
      <c r="WCP68"/>
      <c r="WCQ68"/>
      <c r="WCR68"/>
      <c r="WCS68"/>
      <c r="WCT68"/>
      <c r="WCU68"/>
      <c r="WCV68"/>
      <c r="WCW68"/>
      <c r="WCX68"/>
      <c r="WCY68"/>
      <c r="WCZ68"/>
      <c r="WDA68"/>
      <c r="WDB68"/>
      <c r="WDC68"/>
      <c r="WDD68"/>
      <c r="WDE68"/>
      <c r="WDF68"/>
      <c r="WDG68"/>
      <c r="WDH68"/>
      <c r="WDI68"/>
      <c r="WDJ68"/>
      <c r="WDK68"/>
      <c r="WDL68"/>
      <c r="WDM68"/>
      <c r="WDN68"/>
      <c r="WDO68"/>
      <c r="WDP68"/>
      <c r="WDQ68"/>
      <c r="WDR68"/>
      <c r="WDS68"/>
      <c r="WDT68"/>
      <c r="WDU68"/>
      <c r="WDV68"/>
      <c r="WDW68"/>
      <c r="WDX68"/>
      <c r="WDY68"/>
      <c r="WDZ68"/>
      <c r="WEA68"/>
      <c r="WEB68"/>
      <c r="WEC68"/>
      <c r="WED68"/>
      <c r="WEE68"/>
      <c r="WEF68"/>
      <c r="WEG68"/>
      <c r="WEH68"/>
      <c r="WEI68"/>
      <c r="WEJ68"/>
      <c r="WEK68"/>
      <c r="WEL68"/>
      <c r="WEM68"/>
      <c r="WEN68"/>
      <c r="WEO68"/>
      <c r="WEP68"/>
      <c r="WEQ68"/>
      <c r="WER68"/>
      <c r="WES68"/>
      <c r="WET68"/>
      <c r="WEU68"/>
      <c r="WEV68"/>
      <c r="WEW68"/>
      <c r="WEX68"/>
      <c r="WEY68"/>
      <c r="WEZ68"/>
      <c r="WFA68"/>
      <c r="WFB68"/>
      <c r="WFC68"/>
      <c r="WFD68"/>
      <c r="WFE68"/>
      <c r="WFF68"/>
      <c r="WFG68"/>
      <c r="WFH68"/>
      <c r="WFI68"/>
      <c r="WFJ68"/>
      <c r="WFK68"/>
      <c r="WFL68"/>
      <c r="WFM68"/>
      <c r="WFN68"/>
      <c r="WFO68"/>
      <c r="WFP68"/>
      <c r="WFQ68"/>
      <c r="WFR68"/>
      <c r="WFS68"/>
      <c r="WFT68"/>
      <c r="WFU68"/>
      <c r="WFV68"/>
      <c r="WFW68"/>
      <c r="WFX68"/>
      <c r="WFY68"/>
      <c r="WFZ68"/>
      <c r="WGA68"/>
      <c r="WGB68"/>
      <c r="WGC68"/>
      <c r="WGD68"/>
      <c r="WGE68"/>
      <c r="WGF68"/>
      <c r="WGG68"/>
      <c r="WGH68"/>
      <c r="WGI68"/>
      <c r="WGJ68"/>
      <c r="WGK68"/>
      <c r="WGL68"/>
      <c r="WGM68"/>
      <c r="WGN68"/>
      <c r="WGO68"/>
      <c r="WGP68"/>
      <c r="WGQ68"/>
      <c r="WGR68"/>
      <c r="WGS68"/>
      <c r="WGT68"/>
      <c r="WGU68"/>
      <c r="WGV68"/>
      <c r="WGW68"/>
      <c r="WGX68"/>
      <c r="WGY68"/>
      <c r="WGZ68"/>
      <c r="WHA68"/>
      <c r="WHB68"/>
      <c r="WHC68"/>
      <c r="WHD68"/>
      <c r="WHE68"/>
      <c r="WHF68"/>
      <c r="WHG68"/>
      <c r="WHH68"/>
      <c r="WHI68"/>
      <c r="WHJ68"/>
      <c r="WHK68"/>
      <c r="WHL68"/>
      <c r="WHM68"/>
      <c r="WHN68"/>
      <c r="WHO68"/>
      <c r="WHP68"/>
      <c r="WHQ68"/>
      <c r="WHR68"/>
      <c r="WHS68"/>
      <c r="WHT68"/>
      <c r="WHU68"/>
      <c r="WHV68"/>
      <c r="WHW68"/>
      <c r="WHX68"/>
      <c r="WHY68"/>
      <c r="WHZ68"/>
      <c r="WIA68"/>
      <c r="WIB68"/>
      <c r="WIC68"/>
      <c r="WID68"/>
      <c r="WIE68"/>
      <c r="WIF68"/>
      <c r="WIG68"/>
      <c r="WIH68"/>
      <c r="WII68"/>
      <c r="WIJ68"/>
      <c r="WIK68"/>
      <c r="WIL68"/>
      <c r="WIM68"/>
      <c r="WIN68"/>
      <c r="WIO68"/>
      <c r="WIP68"/>
      <c r="WIQ68"/>
      <c r="WIR68"/>
      <c r="WIS68"/>
      <c r="WIT68"/>
      <c r="WIU68"/>
      <c r="WIV68"/>
      <c r="WIW68"/>
      <c r="WIX68"/>
      <c r="WIY68"/>
      <c r="WIZ68"/>
      <c r="WJA68"/>
      <c r="WJB68"/>
      <c r="WJC68"/>
      <c r="WJD68"/>
      <c r="WJE68"/>
      <c r="WJF68"/>
      <c r="WJG68"/>
      <c r="WJH68"/>
      <c r="WJI68"/>
      <c r="WJJ68"/>
      <c r="WJK68"/>
      <c r="WJL68"/>
      <c r="WJM68"/>
      <c r="WJN68"/>
      <c r="WJO68"/>
      <c r="WJP68"/>
      <c r="WJQ68"/>
      <c r="WJR68"/>
      <c r="WJS68"/>
      <c r="WJT68"/>
      <c r="WJU68"/>
      <c r="WJV68"/>
      <c r="WJW68"/>
      <c r="WJX68"/>
      <c r="WJY68"/>
      <c r="WJZ68"/>
      <c r="WKA68"/>
      <c r="WKB68"/>
      <c r="WKC68"/>
      <c r="WKD68"/>
      <c r="WKE68"/>
      <c r="WKF68"/>
      <c r="WKG68"/>
      <c r="WKH68"/>
      <c r="WKI68"/>
      <c r="WKJ68"/>
      <c r="WKK68"/>
      <c r="WKL68"/>
      <c r="WKM68"/>
      <c r="WKN68"/>
      <c r="WKO68"/>
      <c r="WKP68"/>
      <c r="WKQ68"/>
      <c r="WKR68"/>
      <c r="WKS68"/>
      <c r="WKT68"/>
      <c r="WKU68"/>
      <c r="WKV68"/>
      <c r="WKW68"/>
      <c r="WKX68"/>
      <c r="WKY68"/>
      <c r="WKZ68"/>
      <c r="WLA68"/>
      <c r="WLB68"/>
      <c r="WLC68"/>
      <c r="WLD68"/>
      <c r="WLE68"/>
      <c r="WLF68"/>
      <c r="WLG68"/>
      <c r="WLH68"/>
      <c r="WLI68"/>
      <c r="WLJ68"/>
      <c r="WLK68"/>
      <c r="WLL68"/>
      <c r="WLM68"/>
      <c r="WLN68"/>
      <c r="WLO68"/>
      <c r="WLP68"/>
      <c r="WLQ68"/>
      <c r="WLR68"/>
      <c r="WLS68"/>
      <c r="WLT68"/>
      <c r="WLU68"/>
      <c r="WLV68"/>
      <c r="WLW68"/>
      <c r="WLX68"/>
      <c r="WLY68"/>
      <c r="WLZ68"/>
      <c r="WMA68"/>
      <c r="WMB68"/>
      <c r="WMC68"/>
      <c r="WMD68"/>
      <c r="WME68"/>
      <c r="WMF68"/>
      <c r="WMG68"/>
      <c r="WMH68"/>
      <c r="WMI68"/>
      <c r="WMJ68"/>
      <c r="WMK68"/>
      <c r="WML68"/>
      <c r="WMM68"/>
      <c r="WMN68"/>
      <c r="WMO68"/>
      <c r="WMP68"/>
      <c r="WMQ68"/>
      <c r="WMR68"/>
      <c r="WMS68"/>
      <c r="WMT68"/>
      <c r="WMU68"/>
      <c r="WMV68"/>
      <c r="WMW68"/>
      <c r="WMX68"/>
      <c r="WMY68"/>
      <c r="WMZ68"/>
      <c r="WNA68"/>
      <c r="WNB68"/>
      <c r="WNC68"/>
      <c r="WND68"/>
      <c r="WNE68"/>
      <c r="WNF68"/>
      <c r="WNG68"/>
      <c r="WNH68"/>
      <c r="WNI68"/>
      <c r="WNJ68"/>
      <c r="WNK68"/>
      <c r="WNL68"/>
      <c r="WNM68"/>
      <c r="WNN68"/>
      <c r="WNO68"/>
      <c r="WNP68"/>
      <c r="WNQ68"/>
      <c r="WNR68"/>
      <c r="WNS68"/>
      <c r="WNT68"/>
      <c r="WNU68"/>
      <c r="WNV68"/>
      <c r="WNW68"/>
      <c r="WNX68"/>
      <c r="WNY68"/>
      <c r="WNZ68"/>
      <c r="WOA68"/>
      <c r="WOB68"/>
      <c r="WOC68"/>
      <c r="WOD68"/>
      <c r="WOE68"/>
      <c r="WOF68"/>
      <c r="WOG68"/>
      <c r="WOH68"/>
      <c r="WOI68"/>
      <c r="WOJ68"/>
      <c r="WOK68"/>
      <c r="WOL68"/>
      <c r="WOM68"/>
      <c r="WON68"/>
      <c r="WOO68"/>
      <c r="WOP68"/>
      <c r="WOQ68"/>
      <c r="WOR68"/>
      <c r="WOS68"/>
      <c r="WOT68"/>
      <c r="WOU68"/>
      <c r="WOV68"/>
      <c r="WOW68"/>
      <c r="WOX68"/>
      <c r="WOY68"/>
      <c r="WOZ68"/>
      <c r="WPA68"/>
      <c r="WPB68"/>
      <c r="WPC68"/>
      <c r="WPD68"/>
      <c r="WPE68"/>
      <c r="WPF68"/>
      <c r="WPG68"/>
      <c r="WPH68"/>
      <c r="WPI68"/>
      <c r="WPJ68"/>
      <c r="WPK68"/>
      <c r="WPL68"/>
      <c r="WPM68"/>
      <c r="WPN68"/>
      <c r="WPO68"/>
      <c r="WPP68"/>
      <c r="WPQ68"/>
      <c r="WPR68"/>
      <c r="WPS68"/>
      <c r="WPT68"/>
      <c r="WPU68"/>
      <c r="WPV68"/>
      <c r="WPW68"/>
      <c r="WPX68"/>
      <c r="WPY68"/>
      <c r="WPZ68"/>
      <c r="WQA68"/>
      <c r="WQB68"/>
      <c r="WQC68"/>
      <c r="WQD68"/>
      <c r="WQE68"/>
      <c r="WQF68"/>
      <c r="WQG68"/>
      <c r="WQH68"/>
      <c r="WQI68"/>
      <c r="WQJ68"/>
      <c r="WQK68"/>
      <c r="WQL68"/>
      <c r="WQM68"/>
      <c r="WQN68"/>
      <c r="WQO68"/>
      <c r="WQP68"/>
      <c r="WQQ68"/>
      <c r="WQR68"/>
      <c r="WQS68"/>
      <c r="WQT68"/>
      <c r="WQU68"/>
      <c r="WQV68"/>
      <c r="WQW68"/>
      <c r="WQX68"/>
      <c r="WQY68"/>
      <c r="WQZ68"/>
      <c r="WRA68"/>
      <c r="WRB68"/>
      <c r="WRC68"/>
      <c r="WRD68"/>
      <c r="WRE68"/>
      <c r="WRF68"/>
      <c r="WRG68"/>
      <c r="WRH68"/>
      <c r="WRI68"/>
      <c r="WRJ68"/>
      <c r="WRK68"/>
      <c r="WRL68"/>
      <c r="WRM68"/>
      <c r="WRN68"/>
      <c r="WRO68"/>
      <c r="WRP68"/>
      <c r="WRQ68"/>
      <c r="WRR68"/>
      <c r="WRS68"/>
      <c r="WRT68"/>
      <c r="WRU68"/>
      <c r="WRV68"/>
      <c r="WRW68"/>
      <c r="WRX68"/>
      <c r="WRY68"/>
      <c r="WRZ68"/>
      <c r="WSA68"/>
      <c r="WSB68"/>
      <c r="WSC68"/>
      <c r="WSD68"/>
      <c r="WSE68"/>
      <c r="WSF68"/>
      <c r="WSG68"/>
      <c r="WSH68"/>
      <c r="WSI68"/>
      <c r="WSJ68"/>
      <c r="WSK68"/>
      <c r="WSL68"/>
      <c r="WSM68"/>
      <c r="WSN68"/>
      <c r="WSO68"/>
      <c r="WSP68"/>
      <c r="WSQ68"/>
      <c r="WSR68"/>
      <c r="WSS68"/>
      <c r="WST68"/>
      <c r="WSU68"/>
      <c r="WSV68"/>
      <c r="WSW68"/>
      <c r="WSX68"/>
      <c r="WSY68"/>
      <c r="WSZ68"/>
      <c r="WTA68"/>
      <c r="WTB68"/>
      <c r="WTC68"/>
      <c r="WTD68"/>
      <c r="WTE68"/>
      <c r="WTF68"/>
      <c r="WTG68"/>
      <c r="WTH68"/>
      <c r="WTI68"/>
      <c r="WTJ68"/>
      <c r="WTK68"/>
      <c r="WTL68"/>
      <c r="WTM68"/>
      <c r="WTN68"/>
      <c r="WTO68"/>
      <c r="WTP68"/>
      <c r="WTQ68"/>
      <c r="WTR68"/>
      <c r="WTS68"/>
      <c r="WTT68"/>
      <c r="WTU68"/>
      <c r="WTV68"/>
      <c r="WTW68"/>
      <c r="WTX68"/>
      <c r="WTY68"/>
      <c r="WTZ68"/>
      <c r="WUA68"/>
      <c r="WUB68"/>
      <c r="WUC68"/>
      <c r="WUD68"/>
      <c r="WUE68"/>
      <c r="WUF68"/>
      <c r="WUG68"/>
      <c r="WUH68"/>
      <c r="WUI68"/>
      <c r="WUJ68"/>
      <c r="WUK68"/>
      <c r="WUL68"/>
      <c r="WUM68"/>
      <c r="WUN68"/>
      <c r="WUO68"/>
      <c r="WUP68"/>
      <c r="WUQ68"/>
      <c r="WUR68"/>
      <c r="WUS68"/>
      <c r="WUT68"/>
      <c r="WUU68"/>
      <c r="WUV68"/>
      <c r="WUW68"/>
      <c r="WUX68"/>
      <c r="WUY68"/>
      <c r="WUZ68"/>
      <c r="WVA68"/>
      <c r="WVB68"/>
      <c r="WVC68"/>
      <c r="WVD68"/>
      <c r="WVE68"/>
      <c r="WVF68"/>
      <c r="WVG68"/>
      <c r="WVH68"/>
      <c r="WVI68"/>
      <c r="WVJ68"/>
      <c r="WVK68"/>
      <c r="WVL68"/>
      <c r="WVM68"/>
      <c r="WVN68"/>
      <c r="WVO68"/>
      <c r="WVP68"/>
      <c r="WVQ68"/>
      <c r="WVR68"/>
      <c r="WVS68"/>
      <c r="WVT68"/>
      <c r="WVU68"/>
      <c r="WVV68"/>
      <c r="WVW68"/>
      <c r="WVX68"/>
      <c r="WVY68"/>
      <c r="WVZ68"/>
      <c r="WWA68"/>
      <c r="WWB68"/>
      <c r="WWC68"/>
      <c r="WWD68"/>
      <c r="WWE68"/>
      <c r="WWF68"/>
      <c r="WWG68"/>
      <c r="WWH68"/>
      <c r="WWI68"/>
      <c r="WWJ68"/>
      <c r="WWK68"/>
      <c r="WWL68"/>
      <c r="WWM68"/>
      <c r="WWN68"/>
      <c r="WWO68"/>
      <c r="WWP68"/>
      <c r="WWQ68"/>
      <c r="WWR68"/>
      <c r="WWS68"/>
      <c r="WWT68"/>
      <c r="WWU68"/>
      <c r="WWV68"/>
      <c r="WWW68"/>
      <c r="WWX68"/>
      <c r="WWY68"/>
      <c r="WWZ68"/>
      <c r="WXA68"/>
      <c r="WXB68"/>
      <c r="WXC68"/>
      <c r="WXD68"/>
      <c r="WXE68"/>
      <c r="WXF68"/>
      <c r="WXG68"/>
      <c r="WXH68"/>
      <c r="WXI68"/>
      <c r="WXJ68"/>
      <c r="WXK68"/>
      <c r="WXL68"/>
      <c r="WXM68"/>
      <c r="WXN68"/>
      <c r="WXO68"/>
      <c r="WXP68"/>
      <c r="WXQ68"/>
      <c r="WXR68"/>
      <c r="WXS68"/>
      <c r="WXT68"/>
      <c r="WXU68"/>
      <c r="WXV68"/>
      <c r="WXW68"/>
      <c r="WXX68"/>
      <c r="WXY68"/>
      <c r="WXZ68"/>
      <c r="WYA68"/>
      <c r="WYB68"/>
      <c r="WYC68"/>
      <c r="WYD68"/>
      <c r="WYE68"/>
      <c r="WYF68"/>
      <c r="WYG68"/>
      <c r="WYH68"/>
      <c r="WYI68"/>
      <c r="WYJ68"/>
      <c r="WYK68"/>
      <c r="WYL68"/>
      <c r="WYM68"/>
      <c r="WYN68"/>
      <c r="WYO68"/>
      <c r="WYP68"/>
      <c r="WYQ68"/>
      <c r="WYR68"/>
      <c r="WYS68"/>
      <c r="WYT68"/>
      <c r="WYU68"/>
      <c r="WYV68"/>
      <c r="WYW68"/>
      <c r="WYX68"/>
      <c r="WYY68"/>
      <c r="WYZ68"/>
      <c r="WZA68"/>
      <c r="WZB68"/>
      <c r="WZC68"/>
      <c r="WZD68"/>
      <c r="WZE68"/>
      <c r="WZF68"/>
      <c r="WZG68"/>
      <c r="WZH68"/>
      <c r="WZI68"/>
      <c r="WZJ68"/>
      <c r="WZK68"/>
      <c r="WZL68"/>
      <c r="WZM68"/>
      <c r="WZN68"/>
      <c r="WZO68"/>
      <c r="WZP68"/>
      <c r="WZQ68"/>
      <c r="WZR68"/>
      <c r="WZS68"/>
      <c r="WZT68"/>
      <c r="WZU68"/>
      <c r="WZV68"/>
      <c r="WZW68"/>
      <c r="WZX68"/>
      <c r="WZY68"/>
      <c r="WZZ68"/>
      <c r="XAA68"/>
      <c r="XAB68"/>
      <c r="XAC68"/>
      <c r="XAD68"/>
      <c r="XAE68"/>
      <c r="XAF68"/>
      <c r="XAG68"/>
      <c r="XAH68"/>
      <c r="XAI68"/>
      <c r="XAJ68"/>
      <c r="XAK68"/>
      <c r="XAL68"/>
      <c r="XAM68"/>
      <c r="XAN68"/>
      <c r="XAO68"/>
      <c r="XAP68"/>
      <c r="XAQ68"/>
      <c r="XAR68"/>
      <c r="XAS68"/>
      <c r="XAT68"/>
      <c r="XAU68"/>
      <c r="XAV68"/>
      <c r="XAW68"/>
      <c r="XAX68"/>
      <c r="XAY68"/>
      <c r="XAZ68"/>
      <c r="XBA68"/>
      <c r="XBB68"/>
      <c r="XBC68"/>
      <c r="XBD68"/>
      <c r="XBE68"/>
      <c r="XBF68"/>
      <c r="XBG68"/>
      <c r="XBH68"/>
      <c r="XBI68"/>
      <c r="XBJ68"/>
      <c r="XBK68"/>
      <c r="XBL68"/>
      <c r="XBM68"/>
      <c r="XBN68"/>
      <c r="XBO68"/>
      <c r="XBP68"/>
      <c r="XBQ68"/>
      <c r="XBR68"/>
      <c r="XBS68"/>
      <c r="XBT68"/>
      <c r="XBU68"/>
      <c r="XBV68"/>
      <c r="XBW68"/>
      <c r="XBX68"/>
      <c r="XBY68"/>
      <c r="XBZ68"/>
      <c r="XCA68"/>
      <c r="XCB68"/>
      <c r="XCC68"/>
      <c r="XCD68"/>
      <c r="XCE68"/>
      <c r="XCF68"/>
      <c r="XCG68"/>
      <c r="XCH68"/>
      <c r="XCI68"/>
      <c r="XCJ68"/>
      <c r="XCK68"/>
      <c r="XCL68"/>
      <c r="XCM68"/>
      <c r="XCN68"/>
      <c r="XCO68"/>
      <c r="XCP68"/>
      <c r="XCQ68"/>
      <c r="XCR68"/>
      <c r="XCS68"/>
      <c r="XCT68"/>
      <c r="XCU68"/>
      <c r="XCV68"/>
      <c r="XCW68"/>
      <c r="XCX68"/>
      <c r="XCY68"/>
      <c r="XCZ68"/>
      <c r="XDA68"/>
      <c r="XDB68"/>
      <c r="XDC68"/>
      <c r="XDD68"/>
      <c r="XDE68"/>
      <c r="XDF68"/>
      <c r="XDG68"/>
      <c r="XDH68"/>
      <c r="XDI68"/>
      <c r="XDJ68"/>
      <c r="XDK68"/>
      <c r="XDL68"/>
      <c r="XDM68"/>
      <c r="XDN68"/>
      <c r="XDO68"/>
      <c r="XDP68"/>
      <c r="XDQ68"/>
      <c r="XDR68"/>
      <c r="XDS68"/>
      <c r="XDT68"/>
      <c r="XDU68"/>
      <c r="XDV68"/>
      <c r="XDW68"/>
      <c r="XDX68"/>
      <c r="XDY68"/>
      <c r="XDZ68"/>
      <c r="XEA68"/>
      <c r="XEB68"/>
      <c r="XEC68"/>
      <c r="XED68"/>
      <c r="XEE68"/>
      <c r="XEF68"/>
      <c r="XEG68"/>
      <c r="XEH68"/>
      <c r="XEI68"/>
      <c r="XEJ68"/>
      <c r="XEK68"/>
      <c r="XEL68"/>
      <c r="XEM68"/>
      <c r="XEN68"/>
      <c r="XEO68"/>
      <c r="XEP68"/>
      <c r="XEQ68"/>
      <c r="XER68"/>
      <c r="XES68"/>
      <c r="XET68"/>
      <c r="XEU68"/>
      <c r="XEV68"/>
      <c r="XEW68"/>
      <c r="XEX68"/>
      <c r="XEY68"/>
      <c r="XEZ68"/>
      <c r="XFA68"/>
      <c r="XFB68"/>
      <c r="XFC68"/>
      <c r="XFD68"/>
    </row>
    <row r="69" spans="1:16384" s="17" customFormat="1" ht="17.25" customHeight="1" x14ac:dyDescent="0.2">
      <c r="A69" s="15"/>
      <c r="B69" s="148" t="s">
        <v>13</v>
      </c>
      <c r="C69" s="148" t="s">
        <v>14</v>
      </c>
      <c r="D69" s="148" t="s">
        <v>15</v>
      </c>
      <c r="E69" s="148" t="s">
        <v>16</v>
      </c>
      <c r="F69" s="150" t="s">
        <v>10</v>
      </c>
      <c r="G69" s="150"/>
      <c r="H69" s="150"/>
      <c r="I69" s="150"/>
      <c r="J69" s="150"/>
      <c r="K69" s="146" t="s">
        <v>3</v>
      </c>
      <c r="L69" s="146"/>
      <c r="M69" s="146"/>
      <c r="N69" s="146"/>
      <c r="O69" s="146"/>
      <c r="P69" s="146"/>
      <c r="Q69" s="147" t="s">
        <v>17</v>
      </c>
      <c r="R69" s="15"/>
    </row>
    <row r="70" spans="1:16384" s="17" customFormat="1" ht="20.25" customHeight="1" x14ac:dyDescent="0.2">
      <c r="A70" s="15"/>
      <c r="B70" s="148"/>
      <c r="C70" s="148"/>
      <c r="D70" s="148"/>
      <c r="E70" s="148"/>
      <c r="F70" s="146" t="s">
        <v>4</v>
      </c>
      <c r="G70" s="148" t="s">
        <v>18</v>
      </c>
      <c r="H70" s="148" t="s">
        <v>19</v>
      </c>
      <c r="I70" s="148"/>
      <c r="J70" s="149" t="s">
        <v>20</v>
      </c>
      <c r="K70" s="146" t="str">
        <f>F70</f>
        <v>усього</v>
      </c>
      <c r="L70" s="148" t="s">
        <v>21</v>
      </c>
      <c r="M70" s="148" t="s">
        <v>18</v>
      </c>
      <c r="N70" s="148" t="s">
        <v>19</v>
      </c>
      <c r="O70" s="148"/>
      <c r="P70" s="148" t="s">
        <v>20</v>
      </c>
      <c r="Q70" s="147"/>
      <c r="R70" s="15"/>
    </row>
    <row r="71" spans="1:16384" s="17" customFormat="1" ht="91.5" customHeight="1" x14ac:dyDescent="0.2">
      <c r="A71" s="15"/>
      <c r="B71" s="148"/>
      <c r="C71" s="148"/>
      <c r="D71" s="148"/>
      <c r="E71" s="148"/>
      <c r="F71" s="146"/>
      <c r="G71" s="148"/>
      <c r="H71" s="16" t="s">
        <v>22</v>
      </c>
      <c r="I71" s="16" t="s">
        <v>23</v>
      </c>
      <c r="J71" s="149"/>
      <c r="K71" s="146"/>
      <c r="L71" s="148"/>
      <c r="M71" s="148"/>
      <c r="N71" s="16" t="s">
        <v>22</v>
      </c>
      <c r="O71" s="16" t="s">
        <v>23</v>
      </c>
      <c r="P71" s="148"/>
      <c r="Q71" s="147"/>
      <c r="R71" s="15"/>
    </row>
    <row r="72" spans="1:16384" s="17" customFormat="1" ht="15" customHeight="1" x14ac:dyDescent="0.2">
      <c r="A72" s="15"/>
      <c r="B72" s="16">
        <v>1</v>
      </c>
      <c r="C72" s="16">
        <v>2</v>
      </c>
      <c r="D72" s="16">
        <v>3</v>
      </c>
      <c r="E72" s="16">
        <v>4</v>
      </c>
      <c r="F72" s="16">
        <v>5</v>
      </c>
      <c r="G72" s="16">
        <v>6</v>
      </c>
      <c r="H72" s="16">
        <v>7</v>
      </c>
      <c r="I72" s="16">
        <v>8</v>
      </c>
      <c r="J72" s="16">
        <v>9</v>
      </c>
      <c r="K72" s="16">
        <v>10</v>
      </c>
      <c r="L72" s="16">
        <v>11</v>
      </c>
      <c r="M72" s="16">
        <v>12</v>
      </c>
      <c r="N72" s="16">
        <v>13</v>
      </c>
      <c r="O72" s="16">
        <v>14</v>
      </c>
      <c r="P72" s="16">
        <v>15</v>
      </c>
      <c r="Q72" s="16">
        <v>16</v>
      </c>
      <c r="R72" s="15"/>
    </row>
    <row r="73" spans="1:16384" s="17" customFormat="1" ht="25.5" customHeight="1" x14ac:dyDescent="0.2">
      <c r="A73" s="15"/>
      <c r="B73" s="43" t="s">
        <v>123</v>
      </c>
      <c r="C73" s="16">
        <v>3242</v>
      </c>
      <c r="D73" s="16" t="s">
        <v>124</v>
      </c>
      <c r="E73" s="44" t="s">
        <v>125</v>
      </c>
      <c r="F73" s="45">
        <f>G73</f>
        <v>693057</v>
      </c>
      <c r="G73" s="45">
        <f>145000+300000+G74+73057-100000</f>
        <v>693057</v>
      </c>
      <c r="H73" s="45">
        <v>0</v>
      </c>
      <c r="I73" s="45">
        <v>0</v>
      </c>
      <c r="J73" s="47">
        <v>0</v>
      </c>
      <c r="K73" s="45">
        <v>0</v>
      </c>
      <c r="L73" s="45">
        <v>0</v>
      </c>
      <c r="M73" s="45">
        <v>0</v>
      </c>
      <c r="N73" s="45">
        <v>0</v>
      </c>
      <c r="O73" s="45">
        <v>0</v>
      </c>
      <c r="P73" s="45">
        <v>0</v>
      </c>
      <c r="Q73" s="48">
        <f>F73+K73</f>
        <v>693057</v>
      </c>
      <c r="R73" s="15"/>
    </row>
    <row r="74" spans="1:16384" s="17" customFormat="1" ht="21" customHeight="1" x14ac:dyDescent="0.2">
      <c r="A74" s="15"/>
      <c r="B74" s="43"/>
      <c r="C74" s="98"/>
      <c r="D74" s="98"/>
      <c r="E74" s="95" t="str">
        <f>E60</f>
        <v>в. т.ч.  за рахунок субвенції з інших місцевих бюджетів</v>
      </c>
      <c r="F74" s="45">
        <f>G74</f>
        <v>275000</v>
      </c>
      <c r="G74" s="46">
        <f>25000+50000+50000+50000+50000+50000</f>
        <v>275000</v>
      </c>
      <c r="H74" s="45">
        <v>0</v>
      </c>
      <c r="I74" s="45">
        <v>0</v>
      </c>
      <c r="J74" s="47">
        <v>0</v>
      </c>
      <c r="K74" s="45">
        <v>0</v>
      </c>
      <c r="L74" s="45">
        <v>0</v>
      </c>
      <c r="M74" s="45">
        <v>0</v>
      </c>
      <c r="N74" s="45">
        <v>0</v>
      </c>
      <c r="O74" s="45">
        <v>0</v>
      </c>
      <c r="P74" s="45">
        <v>0</v>
      </c>
      <c r="Q74" s="48">
        <f>F74+K74</f>
        <v>275000</v>
      </c>
      <c r="R74" s="15"/>
    </row>
    <row r="75" spans="1:16384" s="27" customFormat="1" ht="18" customHeight="1" x14ac:dyDescent="0.2">
      <c r="A75" s="21"/>
      <c r="B75" s="82"/>
      <c r="C75" s="24">
        <v>4000</v>
      </c>
      <c r="D75" s="24"/>
      <c r="E75" s="25" t="s">
        <v>126</v>
      </c>
      <c r="F75" s="26">
        <f t="shared" ref="F75:Q75" si="18">F76+F77+F78</f>
        <v>4318400</v>
      </c>
      <c r="G75" s="26">
        <f t="shared" si="18"/>
        <v>4318400</v>
      </c>
      <c r="H75" s="26">
        <f t="shared" si="18"/>
        <v>2520000</v>
      </c>
      <c r="I75" s="26">
        <f t="shared" si="18"/>
        <v>878560</v>
      </c>
      <c r="J75" s="26">
        <f t="shared" si="18"/>
        <v>0</v>
      </c>
      <c r="K75" s="26">
        <f t="shared" si="18"/>
        <v>40000</v>
      </c>
      <c r="L75" s="26">
        <f t="shared" si="18"/>
        <v>0</v>
      </c>
      <c r="M75" s="26">
        <f t="shared" si="18"/>
        <v>40000</v>
      </c>
      <c r="N75" s="26">
        <f t="shared" si="18"/>
        <v>0</v>
      </c>
      <c r="O75" s="26">
        <f t="shared" si="18"/>
        <v>0</v>
      </c>
      <c r="P75" s="26">
        <f t="shared" si="18"/>
        <v>0</v>
      </c>
      <c r="Q75" s="26">
        <f t="shared" si="18"/>
        <v>4358400</v>
      </c>
      <c r="R75" s="21"/>
    </row>
    <row r="76" spans="1:16384" s="17" customFormat="1" ht="20.25" customHeight="1" x14ac:dyDescent="0.2">
      <c r="A76" s="15"/>
      <c r="B76" s="43" t="s">
        <v>127</v>
      </c>
      <c r="C76" s="70">
        <v>4030</v>
      </c>
      <c r="D76" s="43" t="s">
        <v>128</v>
      </c>
      <c r="E76" s="44" t="s">
        <v>129</v>
      </c>
      <c r="F76" s="45">
        <f>G76</f>
        <v>431900</v>
      </c>
      <c r="G76" s="46">
        <f>491900-60000</f>
        <v>431900</v>
      </c>
      <c r="H76" s="46">
        <f>370000-50000</f>
        <v>320000</v>
      </c>
      <c r="I76" s="46">
        <f>1500+20000+15000</f>
        <v>36500</v>
      </c>
      <c r="J76" s="47">
        <v>0</v>
      </c>
      <c r="K76" s="45">
        <v>0</v>
      </c>
      <c r="L76" s="45">
        <v>0</v>
      </c>
      <c r="M76" s="45">
        <v>0</v>
      </c>
      <c r="N76" s="45">
        <v>0</v>
      </c>
      <c r="O76" s="45">
        <v>0</v>
      </c>
      <c r="P76" s="45">
        <v>0</v>
      </c>
      <c r="Q76" s="48">
        <f>F76+K76</f>
        <v>431900</v>
      </c>
      <c r="R76" s="15"/>
    </row>
    <row r="77" spans="1:16384" s="17" customFormat="1" ht="25.5" customHeight="1" x14ac:dyDescent="0.2">
      <c r="A77" s="15"/>
      <c r="B77" s="43" t="s">
        <v>130</v>
      </c>
      <c r="C77" s="70">
        <v>4060</v>
      </c>
      <c r="D77" s="16" t="s">
        <v>131</v>
      </c>
      <c r="E77" s="44" t="s">
        <v>132</v>
      </c>
      <c r="F77" s="45">
        <f>G77</f>
        <v>3851500</v>
      </c>
      <c r="G77" s="46">
        <f>4331500+250000-464350+464350+10000+300000-100000-230000-460000-250000</f>
        <v>3851500</v>
      </c>
      <c r="H77" s="46">
        <f>2400000-150000-50000</f>
        <v>2200000</v>
      </c>
      <c r="I77" s="46">
        <f>1173500+250000-464350+464350+300000-160000-51440-460000-210000</f>
        <v>842060</v>
      </c>
      <c r="J77" s="47">
        <v>0</v>
      </c>
      <c r="K77" s="45">
        <f>M77+L77</f>
        <v>40000</v>
      </c>
      <c r="L77" s="45">
        <v>0</v>
      </c>
      <c r="M77" s="46">
        <v>40000</v>
      </c>
      <c r="N77" s="45">
        <v>0</v>
      </c>
      <c r="O77" s="45">
        <v>0</v>
      </c>
      <c r="P77" s="45">
        <f>L77</f>
        <v>0</v>
      </c>
      <c r="Q77" s="48">
        <f>F77+K77</f>
        <v>3891500</v>
      </c>
      <c r="R77" s="15"/>
    </row>
    <row r="78" spans="1:16384" s="17" customFormat="1" ht="25.5" customHeight="1" x14ac:dyDescent="0.2">
      <c r="A78" s="15"/>
      <c r="B78" s="71" t="s">
        <v>133</v>
      </c>
      <c r="C78" s="70">
        <v>4082</v>
      </c>
      <c r="D78" s="71" t="s">
        <v>134</v>
      </c>
      <c r="E78" s="59" t="s">
        <v>135</v>
      </c>
      <c r="F78" s="45">
        <f>G78</f>
        <v>35000</v>
      </c>
      <c r="G78" s="46">
        <f>25000-10000+20000</f>
        <v>35000</v>
      </c>
      <c r="H78" s="45">
        <v>0</v>
      </c>
      <c r="I78" s="45">
        <v>0</v>
      </c>
      <c r="J78" s="47">
        <v>0</v>
      </c>
      <c r="K78" s="45">
        <v>0</v>
      </c>
      <c r="L78" s="45">
        <v>0</v>
      </c>
      <c r="M78" s="45">
        <v>0</v>
      </c>
      <c r="N78" s="45">
        <v>0</v>
      </c>
      <c r="O78" s="45">
        <v>0</v>
      </c>
      <c r="P78" s="45">
        <v>0</v>
      </c>
      <c r="Q78" s="48">
        <f>F78+K78</f>
        <v>35000</v>
      </c>
      <c r="R78" s="15"/>
    </row>
    <row r="79" spans="1:16384" s="27" customFormat="1" ht="18" customHeight="1" x14ac:dyDescent="0.2">
      <c r="A79" s="21"/>
      <c r="B79" s="99"/>
      <c r="C79" s="100">
        <v>5000</v>
      </c>
      <c r="D79" s="99"/>
      <c r="E79" s="101" t="s">
        <v>136</v>
      </c>
      <c r="F79" s="26">
        <f>F80</f>
        <v>13170</v>
      </c>
      <c r="G79" s="26">
        <f t="shared" ref="G79:Q79" si="19">G80</f>
        <v>13170</v>
      </c>
      <c r="H79" s="26">
        <f t="shared" si="19"/>
        <v>0</v>
      </c>
      <c r="I79" s="26">
        <f t="shared" si="19"/>
        <v>0</v>
      </c>
      <c r="J79" s="26">
        <f t="shared" si="19"/>
        <v>0</v>
      </c>
      <c r="K79" s="26">
        <f t="shared" si="19"/>
        <v>0</v>
      </c>
      <c r="L79" s="26">
        <f t="shared" si="19"/>
        <v>0</v>
      </c>
      <c r="M79" s="26">
        <f t="shared" si="19"/>
        <v>0</v>
      </c>
      <c r="N79" s="26">
        <f t="shared" si="19"/>
        <v>0</v>
      </c>
      <c r="O79" s="26">
        <f t="shared" si="19"/>
        <v>0</v>
      </c>
      <c r="P79" s="26">
        <f t="shared" si="19"/>
        <v>0</v>
      </c>
      <c r="Q79" s="26">
        <f t="shared" si="19"/>
        <v>13170</v>
      </c>
      <c r="R79" s="26" t="e">
        <f>#REF!+R80+#REF!</f>
        <v>#REF!</v>
      </c>
      <c r="S79" s="26" t="e">
        <f>#REF!+S80+#REF!</f>
        <v>#REF!</v>
      </c>
    </row>
    <row r="80" spans="1:16384" s="17" customFormat="1" ht="25.5" customHeight="1" x14ac:dyDescent="0.2">
      <c r="A80" s="15"/>
      <c r="B80" s="71" t="s">
        <v>137</v>
      </c>
      <c r="C80" s="74">
        <v>5011</v>
      </c>
      <c r="D80" s="71" t="s">
        <v>138</v>
      </c>
      <c r="E80" s="59" t="s">
        <v>139</v>
      </c>
      <c r="F80" s="45">
        <f>G80</f>
        <v>13170</v>
      </c>
      <c r="G80" s="46">
        <f>50000-36830</f>
        <v>13170</v>
      </c>
      <c r="H80" s="45">
        <v>0</v>
      </c>
      <c r="I80" s="45">
        <v>0</v>
      </c>
      <c r="J80" s="47">
        <v>0</v>
      </c>
      <c r="K80" s="45">
        <v>0</v>
      </c>
      <c r="L80" s="45">
        <v>0</v>
      </c>
      <c r="M80" s="45">
        <v>0</v>
      </c>
      <c r="N80" s="45">
        <v>0</v>
      </c>
      <c r="O80" s="45">
        <v>0</v>
      </c>
      <c r="P80" s="45">
        <v>0</v>
      </c>
      <c r="Q80" s="48">
        <f>F80+K80</f>
        <v>13170</v>
      </c>
      <c r="R80" s="15"/>
    </row>
    <row r="81" spans="1:19" s="27" customFormat="1" ht="20.25" customHeight="1" x14ac:dyDescent="0.2">
      <c r="A81" s="21"/>
      <c r="B81" s="82"/>
      <c r="C81" s="24">
        <v>6000</v>
      </c>
      <c r="D81" s="22"/>
      <c r="E81" s="25" t="s">
        <v>140</v>
      </c>
      <c r="F81" s="26">
        <f t="shared" ref="F81:Q81" si="20">F82+F83</f>
        <v>2211887.81</v>
      </c>
      <c r="G81" s="26">
        <f t="shared" si="20"/>
        <v>1332760</v>
      </c>
      <c r="H81" s="26">
        <f t="shared" si="20"/>
        <v>22750</v>
      </c>
      <c r="I81" s="26">
        <f t="shared" si="20"/>
        <v>750000</v>
      </c>
      <c r="J81" s="26">
        <f t="shared" si="20"/>
        <v>879127.81</v>
      </c>
      <c r="K81" s="26">
        <f t="shared" si="20"/>
        <v>0</v>
      </c>
      <c r="L81" s="26">
        <f t="shared" si="20"/>
        <v>0</v>
      </c>
      <c r="M81" s="26">
        <f t="shared" si="20"/>
        <v>0</v>
      </c>
      <c r="N81" s="26">
        <f t="shared" si="20"/>
        <v>0</v>
      </c>
      <c r="O81" s="26">
        <f t="shared" si="20"/>
        <v>0</v>
      </c>
      <c r="P81" s="26">
        <f t="shared" si="20"/>
        <v>0</v>
      </c>
      <c r="Q81" s="26">
        <f t="shared" si="20"/>
        <v>2211887.81</v>
      </c>
      <c r="R81" s="21"/>
    </row>
    <row r="82" spans="1:19" s="17" customFormat="1" ht="25.5" customHeight="1" x14ac:dyDescent="0.2">
      <c r="A82" s="15"/>
      <c r="B82" s="43" t="s">
        <v>141</v>
      </c>
      <c r="C82" s="43" t="s">
        <v>142</v>
      </c>
      <c r="D82" s="102" t="s">
        <v>143</v>
      </c>
      <c r="E82" s="44" t="s">
        <v>144</v>
      </c>
      <c r="F82" s="45">
        <f>J82</f>
        <v>879127.81</v>
      </c>
      <c r="G82" s="45">
        <v>0</v>
      </c>
      <c r="H82" s="45">
        <v>0</v>
      </c>
      <c r="I82" s="45">
        <v>0</v>
      </c>
      <c r="J82" s="46">
        <f>548000+223798+240000-132670.19</f>
        <v>879127.81</v>
      </c>
      <c r="K82" s="45">
        <v>0</v>
      </c>
      <c r="L82" s="45">
        <v>0</v>
      </c>
      <c r="M82" s="45">
        <v>0</v>
      </c>
      <c r="N82" s="45">
        <v>0</v>
      </c>
      <c r="O82" s="45">
        <v>0</v>
      </c>
      <c r="P82" s="45">
        <v>0</v>
      </c>
      <c r="Q82" s="48">
        <f>F82+K82</f>
        <v>879127.81</v>
      </c>
      <c r="R82" s="103"/>
      <c r="S82" s="103"/>
    </row>
    <row r="83" spans="1:19" s="17" customFormat="1" ht="25.5" customHeight="1" x14ac:dyDescent="0.2">
      <c r="A83" s="15"/>
      <c r="B83" s="43" t="s">
        <v>145</v>
      </c>
      <c r="C83" s="43" t="s">
        <v>146</v>
      </c>
      <c r="D83" s="43" t="s">
        <v>143</v>
      </c>
      <c r="E83" s="44" t="s">
        <v>147</v>
      </c>
      <c r="F83" s="45">
        <f>G83</f>
        <v>1332760</v>
      </c>
      <c r="G83" s="46">
        <f>914760-500000+1000000+200000+18000+60000-60000-150000-100000-50000</f>
        <v>1332760</v>
      </c>
      <c r="H83" s="46">
        <f>8000+14750</f>
        <v>22750</v>
      </c>
      <c r="I83" s="46">
        <f>500000-500000+1000000-150000-100000</f>
        <v>750000</v>
      </c>
      <c r="J83" s="47">
        <v>0</v>
      </c>
      <c r="K83" s="45">
        <f>L83</f>
        <v>0</v>
      </c>
      <c r="L83" s="45">
        <v>0</v>
      </c>
      <c r="M83" s="45">
        <v>0</v>
      </c>
      <c r="N83" s="45">
        <v>0</v>
      </c>
      <c r="O83" s="45">
        <v>0</v>
      </c>
      <c r="P83" s="45">
        <f>L83</f>
        <v>0</v>
      </c>
      <c r="Q83" s="48">
        <f>F83+K83</f>
        <v>1332760</v>
      </c>
      <c r="R83" s="15"/>
    </row>
    <row r="84" spans="1:19" s="83" customFormat="1" ht="25.5" customHeight="1" x14ac:dyDescent="0.2">
      <c r="A84" s="81"/>
      <c r="B84" s="82"/>
      <c r="C84" s="104" t="s">
        <v>148</v>
      </c>
      <c r="D84" s="82"/>
      <c r="E84" s="25" t="s">
        <v>149</v>
      </c>
      <c r="F84" s="26">
        <f t="shared" ref="F84:Q84" si="21">F85+F87+F89+F93+F92+F86+F88+F91+F90</f>
        <v>1334892</v>
      </c>
      <c r="G84" s="26">
        <f t="shared" si="21"/>
        <v>1174500</v>
      </c>
      <c r="H84" s="26">
        <f t="shared" si="21"/>
        <v>0</v>
      </c>
      <c r="I84" s="26">
        <f t="shared" si="21"/>
        <v>0</v>
      </c>
      <c r="J84" s="26">
        <f t="shared" si="21"/>
        <v>160392</v>
      </c>
      <c r="K84" s="26">
        <f t="shared" si="21"/>
        <v>1923485</v>
      </c>
      <c r="L84" s="26">
        <f t="shared" si="21"/>
        <v>1915785</v>
      </c>
      <c r="M84" s="26">
        <f t="shared" si="21"/>
        <v>7700</v>
      </c>
      <c r="N84" s="26">
        <f t="shared" si="21"/>
        <v>0</v>
      </c>
      <c r="O84" s="26">
        <f t="shared" si="21"/>
        <v>0</v>
      </c>
      <c r="P84" s="26">
        <f t="shared" si="21"/>
        <v>1915785</v>
      </c>
      <c r="Q84" s="26">
        <f t="shared" si="21"/>
        <v>3258377</v>
      </c>
      <c r="R84" s="26">
        <f>R85+R87+R89+R93+R92</f>
        <v>0</v>
      </c>
      <c r="S84" s="26">
        <f>S85+S87+S89+S93+S92</f>
        <v>0</v>
      </c>
    </row>
    <row r="85" spans="1:19" s="17" customFormat="1" ht="25.5" customHeight="1" x14ac:dyDescent="0.2">
      <c r="A85" s="15"/>
      <c r="B85" s="43" t="s">
        <v>150</v>
      </c>
      <c r="C85" s="43" t="s">
        <v>151</v>
      </c>
      <c r="D85" s="43" t="s">
        <v>152</v>
      </c>
      <c r="E85" s="44" t="s">
        <v>153</v>
      </c>
      <c r="F85" s="45">
        <f>J85</f>
        <v>160392</v>
      </c>
      <c r="G85" s="45">
        <v>0</v>
      </c>
      <c r="H85" s="45">
        <v>0</v>
      </c>
      <c r="I85" s="45">
        <v>0</v>
      </c>
      <c r="J85" s="46">
        <f>50000+100000-21608+7000+25000</f>
        <v>160392</v>
      </c>
      <c r="K85" s="45">
        <v>0</v>
      </c>
      <c r="L85" s="45">
        <v>0</v>
      </c>
      <c r="M85" s="45">
        <v>0</v>
      </c>
      <c r="N85" s="45">
        <v>0</v>
      </c>
      <c r="O85" s="45">
        <v>0</v>
      </c>
      <c r="P85" s="45">
        <v>0</v>
      </c>
      <c r="Q85" s="45">
        <f t="shared" ref="Q85:Q93" si="22">F85+K85</f>
        <v>160392</v>
      </c>
      <c r="R85" s="15"/>
    </row>
    <row r="86" spans="1:19" s="17" customFormat="1" ht="18" customHeight="1" x14ac:dyDescent="0.2">
      <c r="A86" s="15"/>
      <c r="B86" s="43" t="s">
        <v>154</v>
      </c>
      <c r="C86" s="43" t="s">
        <v>155</v>
      </c>
      <c r="D86" s="43" t="s">
        <v>156</v>
      </c>
      <c r="E86" s="44" t="s">
        <v>157</v>
      </c>
      <c r="F86" s="45">
        <v>0</v>
      </c>
      <c r="G86" s="45">
        <v>0</v>
      </c>
      <c r="H86" s="45">
        <v>0</v>
      </c>
      <c r="I86" s="45">
        <v>0</v>
      </c>
      <c r="J86" s="45">
        <v>0</v>
      </c>
      <c r="K86" s="45">
        <f t="shared" ref="K86:K91" si="23">L86</f>
        <v>150000</v>
      </c>
      <c r="L86" s="46">
        <v>150000</v>
      </c>
      <c r="M86" s="45">
        <v>0</v>
      </c>
      <c r="N86" s="45">
        <v>0</v>
      </c>
      <c r="O86" s="45">
        <v>0</v>
      </c>
      <c r="P86" s="45">
        <f t="shared" ref="P86:P91" si="24">L86</f>
        <v>150000</v>
      </c>
      <c r="Q86" s="45">
        <f t="shared" si="22"/>
        <v>150000</v>
      </c>
      <c r="R86" s="15"/>
    </row>
    <row r="87" spans="1:19" ht="26.25" customHeight="1" x14ac:dyDescent="0.25">
      <c r="A87" s="15"/>
      <c r="B87" s="43" t="s">
        <v>158</v>
      </c>
      <c r="C87" s="43" t="s">
        <v>159</v>
      </c>
      <c r="D87" s="43" t="s">
        <v>156</v>
      </c>
      <c r="E87" s="44" t="s">
        <v>160</v>
      </c>
      <c r="F87" s="45">
        <v>0</v>
      </c>
      <c r="G87" s="45">
        <v>0</v>
      </c>
      <c r="H87" s="45">
        <v>0</v>
      </c>
      <c r="I87" s="45">
        <v>0</v>
      </c>
      <c r="J87" s="45">
        <v>0</v>
      </c>
      <c r="K87" s="45">
        <f t="shared" si="23"/>
        <v>650000</v>
      </c>
      <c r="L87" s="46">
        <v>650000</v>
      </c>
      <c r="M87" s="45">
        <v>0</v>
      </c>
      <c r="N87" s="45">
        <v>0</v>
      </c>
      <c r="O87" s="45">
        <v>0</v>
      </c>
      <c r="P87" s="45">
        <f t="shared" si="24"/>
        <v>650000</v>
      </c>
      <c r="Q87" s="45">
        <f t="shared" si="22"/>
        <v>650000</v>
      </c>
    </row>
    <row r="88" spans="1:19" ht="27" customHeight="1" x14ac:dyDescent="0.25">
      <c r="A88" s="15"/>
      <c r="B88" s="43" t="s">
        <v>161</v>
      </c>
      <c r="C88" s="71" t="s">
        <v>162</v>
      </c>
      <c r="D88" s="71" t="s">
        <v>156</v>
      </c>
      <c r="E88" s="59" t="s">
        <v>163</v>
      </c>
      <c r="F88" s="45">
        <v>0</v>
      </c>
      <c r="G88" s="45">
        <v>0</v>
      </c>
      <c r="H88" s="45">
        <v>0</v>
      </c>
      <c r="I88" s="45">
        <v>0</v>
      </c>
      <c r="J88" s="45">
        <v>0</v>
      </c>
      <c r="K88" s="45">
        <f t="shared" si="23"/>
        <v>1000000</v>
      </c>
      <c r="L88" s="46">
        <v>1000000</v>
      </c>
      <c r="M88" s="45">
        <v>0</v>
      </c>
      <c r="N88" s="45">
        <v>0</v>
      </c>
      <c r="O88" s="45">
        <v>0</v>
      </c>
      <c r="P88" s="45">
        <f t="shared" si="24"/>
        <v>1000000</v>
      </c>
      <c r="Q88" s="45">
        <f t="shared" si="22"/>
        <v>1000000</v>
      </c>
    </row>
    <row r="89" spans="1:19" s="17" customFormat="1" ht="30.75" customHeight="1" x14ac:dyDescent="0.2">
      <c r="A89" s="15"/>
      <c r="B89" s="43" t="s">
        <v>164</v>
      </c>
      <c r="C89" s="43" t="s">
        <v>165</v>
      </c>
      <c r="D89" s="43" t="s">
        <v>166</v>
      </c>
      <c r="E89" s="44" t="s">
        <v>167</v>
      </c>
      <c r="F89" s="45">
        <f>G89</f>
        <v>1160000</v>
      </c>
      <c r="G89" s="46">
        <f>400000+35650+164350+450000+60000+50000</f>
        <v>1160000</v>
      </c>
      <c r="H89" s="45">
        <v>0</v>
      </c>
      <c r="I89" s="45">
        <v>0</v>
      </c>
      <c r="J89" s="47">
        <v>0</v>
      </c>
      <c r="K89" s="45">
        <f t="shared" si="23"/>
        <v>0</v>
      </c>
      <c r="L89" s="45">
        <v>0</v>
      </c>
      <c r="M89" s="45">
        <v>0</v>
      </c>
      <c r="N89" s="45">
        <v>0</v>
      </c>
      <c r="O89" s="45">
        <v>0</v>
      </c>
      <c r="P89" s="45">
        <f t="shared" si="24"/>
        <v>0</v>
      </c>
      <c r="Q89" s="48">
        <f t="shared" si="22"/>
        <v>1160000</v>
      </c>
      <c r="R89" s="15"/>
    </row>
    <row r="90" spans="1:19" s="17" customFormat="1" ht="30.75" customHeight="1" x14ac:dyDescent="0.2">
      <c r="A90" s="15"/>
      <c r="B90" s="43" t="s">
        <v>168</v>
      </c>
      <c r="C90" s="43" t="s">
        <v>169</v>
      </c>
      <c r="D90" s="43" t="s">
        <v>170</v>
      </c>
      <c r="E90" s="44" t="s">
        <v>171</v>
      </c>
      <c r="F90" s="45">
        <v>0</v>
      </c>
      <c r="G90" s="45">
        <v>0</v>
      </c>
      <c r="H90" s="45">
        <v>0</v>
      </c>
      <c r="I90" s="45">
        <v>0</v>
      </c>
      <c r="J90" s="47">
        <v>0</v>
      </c>
      <c r="K90" s="45">
        <f t="shared" si="23"/>
        <v>36000</v>
      </c>
      <c r="L90" s="46">
        <v>36000</v>
      </c>
      <c r="M90" s="45">
        <v>0</v>
      </c>
      <c r="N90" s="45">
        <v>0</v>
      </c>
      <c r="O90" s="45">
        <v>0</v>
      </c>
      <c r="P90" s="45">
        <f t="shared" si="24"/>
        <v>36000</v>
      </c>
      <c r="Q90" s="48">
        <f t="shared" si="22"/>
        <v>36000</v>
      </c>
      <c r="R90" s="15"/>
    </row>
    <row r="91" spans="1:19" s="17" customFormat="1" ht="19.5" customHeight="1" x14ac:dyDescent="0.2">
      <c r="A91" s="15"/>
      <c r="B91" s="71" t="s">
        <v>172</v>
      </c>
      <c r="C91" s="71" t="s">
        <v>173</v>
      </c>
      <c r="D91" s="74" t="s">
        <v>170</v>
      </c>
      <c r="E91" s="59" t="s">
        <v>174</v>
      </c>
      <c r="F91" s="45">
        <v>0</v>
      </c>
      <c r="G91" s="45">
        <v>0</v>
      </c>
      <c r="H91" s="45">
        <v>0</v>
      </c>
      <c r="I91" s="45">
        <v>0</v>
      </c>
      <c r="J91" s="47">
        <v>0</v>
      </c>
      <c r="K91" s="45">
        <f t="shared" si="23"/>
        <v>79785</v>
      </c>
      <c r="L91" s="46">
        <v>79785</v>
      </c>
      <c r="M91" s="45">
        <v>0</v>
      </c>
      <c r="N91" s="45">
        <v>0</v>
      </c>
      <c r="O91" s="45">
        <v>0</v>
      </c>
      <c r="P91" s="45">
        <f t="shared" si="24"/>
        <v>79785</v>
      </c>
      <c r="Q91" s="48">
        <f t="shared" si="22"/>
        <v>79785</v>
      </c>
      <c r="R91" s="15"/>
    </row>
    <row r="92" spans="1:19" s="17" customFormat="1" ht="27.75" customHeight="1" x14ac:dyDescent="0.2">
      <c r="A92" s="15"/>
      <c r="B92" s="43" t="s">
        <v>175</v>
      </c>
      <c r="C92" s="43" t="s">
        <v>176</v>
      </c>
      <c r="D92" s="43" t="s">
        <v>170</v>
      </c>
      <c r="E92" s="44" t="s">
        <v>177</v>
      </c>
      <c r="F92" s="45">
        <f>G92</f>
        <v>14500</v>
      </c>
      <c r="G92" s="46">
        <v>14500</v>
      </c>
      <c r="H92" s="45">
        <v>0</v>
      </c>
      <c r="I92" s="45">
        <v>0</v>
      </c>
      <c r="J92" s="47">
        <v>0</v>
      </c>
      <c r="K92" s="45">
        <v>0</v>
      </c>
      <c r="L92" s="45">
        <v>0</v>
      </c>
      <c r="M92" s="45">
        <v>0</v>
      </c>
      <c r="N92" s="45">
        <v>0</v>
      </c>
      <c r="O92" s="45">
        <v>0</v>
      </c>
      <c r="P92" s="45">
        <v>0</v>
      </c>
      <c r="Q92" s="48">
        <f t="shared" si="22"/>
        <v>14500</v>
      </c>
      <c r="R92" s="15"/>
    </row>
    <row r="93" spans="1:19" s="17" customFormat="1" ht="61.5" customHeight="1" x14ac:dyDescent="0.2">
      <c r="A93" s="15"/>
      <c r="B93" s="43" t="s">
        <v>178</v>
      </c>
      <c r="C93" s="43" t="s">
        <v>179</v>
      </c>
      <c r="D93" s="43" t="s">
        <v>170</v>
      </c>
      <c r="E93" s="105" t="s">
        <v>180</v>
      </c>
      <c r="F93" s="45">
        <f>G93</f>
        <v>0</v>
      </c>
      <c r="G93" s="45">
        <v>0</v>
      </c>
      <c r="H93" s="45">
        <v>0</v>
      </c>
      <c r="I93" s="45">
        <v>0</v>
      </c>
      <c r="J93" s="47">
        <v>0</v>
      </c>
      <c r="K93" s="45">
        <f>M93</f>
        <v>7700</v>
      </c>
      <c r="L93" s="45">
        <v>0</v>
      </c>
      <c r="M93" s="46">
        <v>7700</v>
      </c>
      <c r="N93" s="45">
        <v>0</v>
      </c>
      <c r="O93" s="45">
        <v>0</v>
      </c>
      <c r="P93" s="45">
        <v>0</v>
      </c>
      <c r="Q93" s="48">
        <f t="shared" si="22"/>
        <v>7700</v>
      </c>
      <c r="R93" s="15"/>
    </row>
    <row r="94" spans="1:19" s="27" customFormat="1" ht="13.5" customHeight="1" x14ac:dyDescent="0.2">
      <c r="A94" s="21"/>
      <c r="B94" s="82"/>
      <c r="C94" s="104" t="s">
        <v>181</v>
      </c>
      <c r="D94" s="82"/>
      <c r="E94" s="25" t="s">
        <v>182</v>
      </c>
      <c r="F94" s="26">
        <f t="shared" ref="F94:Q94" si="25">F100+F101+F95+F102</f>
        <v>894688</v>
      </c>
      <c r="G94" s="26">
        <f t="shared" si="25"/>
        <v>894688</v>
      </c>
      <c r="H94" s="26">
        <f t="shared" si="25"/>
        <v>0</v>
      </c>
      <c r="I94" s="26">
        <f t="shared" si="25"/>
        <v>23000</v>
      </c>
      <c r="J94" s="26">
        <f t="shared" si="25"/>
        <v>0</v>
      </c>
      <c r="K94" s="26">
        <f t="shared" si="25"/>
        <v>2163903</v>
      </c>
      <c r="L94" s="26">
        <f t="shared" si="25"/>
        <v>2163903</v>
      </c>
      <c r="M94" s="26">
        <f t="shared" si="25"/>
        <v>0</v>
      </c>
      <c r="N94" s="26">
        <f t="shared" si="25"/>
        <v>0</v>
      </c>
      <c r="O94" s="26">
        <f t="shared" si="25"/>
        <v>0</v>
      </c>
      <c r="P94" s="26">
        <f t="shared" si="25"/>
        <v>2163903</v>
      </c>
      <c r="Q94" s="26">
        <f t="shared" si="25"/>
        <v>3058591</v>
      </c>
      <c r="R94" s="26" t="e">
        <f>R100+R101+#REF!+R95+R102</f>
        <v>#REF!</v>
      </c>
      <c r="S94" s="26" t="e">
        <f>S100+S101+#REF!+S95+S102</f>
        <v>#REF!</v>
      </c>
    </row>
    <row r="95" spans="1:19" s="17" customFormat="1" ht="26.25" customHeight="1" x14ac:dyDescent="0.2">
      <c r="A95" s="15"/>
      <c r="B95" s="43" t="s">
        <v>183</v>
      </c>
      <c r="C95" s="71" t="s">
        <v>184</v>
      </c>
      <c r="D95" s="71" t="s">
        <v>185</v>
      </c>
      <c r="E95" s="59" t="s">
        <v>186</v>
      </c>
      <c r="F95" s="45">
        <f>G95</f>
        <v>0</v>
      </c>
      <c r="G95" s="45">
        <v>0</v>
      </c>
      <c r="H95" s="45">
        <v>0</v>
      </c>
      <c r="I95" s="45">
        <v>0</v>
      </c>
      <c r="J95" s="47">
        <v>0</v>
      </c>
      <c r="K95" s="45">
        <f>L95</f>
        <v>100000</v>
      </c>
      <c r="L95" s="46">
        <f>750000-350000-300000</f>
        <v>100000</v>
      </c>
      <c r="M95" s="45">
        <v>0</v>
      </c>
      <c r="N95" s="45">
        <v>0</v>
      </c>
      <c r="O95" s="45">
        <v>0</v>
      </c>
      <c r="P95" s="45">
        <f>L95</f>
        <v>100000</v>
      </c>
      <c r="Q95" s="48">
        <f>F95+K95</f>
        <v>100000</v>
      </c>
      <c r="R95" s="15"/>
    </row>
    <row r="96" spans="1:19" s="17" customFormat="1" ht="15.75" customHeight="1" x14ac:dyDescent="0.2">
      <c r="A96" s="15"/>
      <c r="B96" s="148" t="s">
        <v>13</v>
      </c>
      <c r="C96" s="148" t="s">
        <v>14</v>
      </c>
      <c r="D96" s="148" t="s">
        <v>15</v>
      </c>
      <c r="E96" s="148" t="s">
        <v>16</v>
      </c>
      <c r="F96" s="150" t="s">
        <v>10</v>
      </c>
      <c r="G96" s="150"/>
      <c r="H96" s="150"/>
      <c r="I96" s="150"/>
      <c r="J96" s="150"/>
      <c r="K96" s="146" t="s">
        <v>3</v>
      </c>
      <c r="L96" s="146"/>
      <c r="M96" s="146"/>
      <c r="N96" s="146"/>
      <c r="O96" s="146"/>
      <c r="P96" s="146"/>
      <c r="Q96" s="147" t="s">
        <v>17</v>
      </c>
      <c r="R96" s="15"/>
    </row>
    <row r="97" spans="1:20" s="17" customFormat="1" ht="20.25" customHeight="1" x14ac:dyDescent="0.2">
      <c r="A97" s="15"/>
      <c r="B97" s="148"/>
      <c r="C97" s="148"/>
      <c r="D97" s="148"/>
      <c r="E97" s="148"/>
      <c r="F97" s="146" t="s">
        <v>4</v>
      </c>
      <c r="G97" s="148" t="s">
        <v>18</v>
      </c>
      <c r="H97" s="148" t="s">
        <v>19</v>
      </c>
      <c r="I97" s="148"/>
      <c r="J97" s="149" t="s">
        <v>20</v>
      </c>
      <c r="K97" s="146" t="str">
        <f>F97</f>
        <v>усього</v>
      </c>
      <c r="L97" s="148" t="s">
        <v>21</v>
      </c>
      <c r="M97" s="148" t="s">
        <v>18</v>
      </c>
      <c r="N97" s="148" t="s">
        <v>19</v>
      </c>
      <c r="O97" s="148"/>
      <c r="P97" s="148" t="s">
        <v>20</v>
      </c>
      <c r="Q97" s="147"/>
      <c r="R97" s="15"/>
    </row>
    <row r="98" spans="1:20" s="17" customFormat="1" ht="91.5" customHeight="1" x14ac:dyDescent="0.2">
      <c r="A98" s="15"/>
      <c r="B98" s="148"/>
      <c r="C98" s="148"/>
      <c r="D98" s="148"/>
      <c r="E98" s="148"/>
      <c r="F98" s="146"/>
      <c r="G98" s="148"/>
      <c r="H98" s="16" t="s">
        <v>22</v>
      </c>
      <c r="I98" s="16" t="s">
        <v>23</v>
      </c>
      <c r="J98" s="149"/>
      <c r="K98" s="146"/>
      <c r="L98" s="148"/>
      <c r="M98" s="148"/>
      <c r="N98" s="16" t="s">
        <v>22</v>
      </c>
      <c r="O98" s="16" t="s">
        <v>23</v>
      </c>
      <c r="P98" s="148"/>
      <c r="Q98" s="147"/>
      <c r="R98" s="15"/>
    </row>
    <row r="99" spans="1:20" s="17" customFormat="1" ht="15" customHeight="1" x14ac:dyDescent="0.2">
      <c r="A99" s="15"/>
      <c r="B99" s="16">
        <v>1</v>
      </c>
      <c r="C99" s="16">
        <v>2</v>
      </c>
      <c r="D99" s="16">
        <v>3</v>
      </c>
      <c r="E99" s="16">
        <v>4</v>
      </c>
      <c r="F99" s="16">
        <v>5</v>
      </c>
      <c r="G99" s="16">
        <v>6</v>
      </c>
      <c r="H99" s="16">
        <v>7</v>
      </c>
      <c r="I99" s="16">
        <v>8</v>
      </c>
      <c r="J99" s="16">
        <v>9</v>
      </c>
      <c r="K99" s="16">
        <v>10</v>
      </c>
      <c r="L99" s="16">
        <v>11</v>
      </c>
      <c r="M99" s="16">
        <v>12</v>
      </c>
      <c r="N99" s="16">
        <v>13</v>
      </c>
      <c r="O99" s="16">
        <v>14</v>
      </c>
      <c r="P99" s="16">
        <v>15</v>
      </c>
      <c r="Q99" s="16">
        <v>16</v>
      </c>
      <c r="R99" s="15"/>
    </row>
    <row r="100" spans="1:20" s="17" customFormat="1" ht="22.5" x14ac:dyDescent="0.2">
      <c r="A100" s="15"/>
      <c r="B100" s="43" t="s">
        <v>187</v>
      </c>
      <c r="C100" s="43" t="s">
        <v>188</v>
      </c>
      <c r="D100" s="43" t="s">
        <v>185</v>
      </c>
      <c r="E100" s="44" t="s">
        <v>189</v>
      </c>
      <c r="F100" s="45">
        <f>G100</f>
        <v>716880</v>
      </c>
      <c r="G100" s="46">
        <v>716880</v>
      </c>
      <c r="H100" s="45">
        <v>0</v>
      </c>
      <c r="I100" s="45">
        <v>0</v>
      </c>
      <c r="J100" s="47">
        <v>0</v>
      </c>
      <c r="K100" s="45">
        <v>0</v>
      </c>
      <c r="L100" s="45">
        <v>0</v>
      </c>
      <c r="M100" s="45">
        <v>0</v>
      </c>
      <c r="N100" s="45">
        <v>0</v>
      </c>
      <c r="O100" s="45">
        <v>0</v>
      </c>
      <c r="P100" s="45">
        <v>0</v>
      </c>
      <c r="Q100" s="48">
        <f>F100+K100</f>
        <v>716880</v>
      </c>
      <c r="R100" s="15"/>
    </row>
    <row r="101" spans="1:20" s="17" customFormat="1" ht="21.75" customHeight="1" x14ac:dyDescent="0.2">
      <c r="A101" s="15"/>
      <c r="B101" s="43" t="s">
        <v>190</v>
      </c>
      <c r="C101" s="43" t="s">
        <v>191</v>
      </c>
      <c r="D101" s="43" t="s">
        <v>192</v>
      </c>
      <c r="E101" s="44" t="s">
        <v>193</v>
      </c>
      <c r="F101" s="45">
        <f>G101</f>
        <v>43000</v>
      </c>
      <c r="G101" s="46">
        <v>43000</v>
      </c>
      <c r="H101" s="45">
        <v>0</v>
      </c>
      <c r="I101" s="45">
        <f>15000+8000</f>
        <v>23000</v>
      </c>
      <c r="J101" s="47">
        <v>0</v>
      </c>
      <c r="K101" s="45">
        <v>0</v>
      </c>
      <c r="L101" s="45">
        <v>0</v>
      </c>
      <c r="M101" s="45">
        <v>0</v>
      </c>
      <c r="N101" s="45">
        <v>0</v>
      </c>
      <c r="O101" s="45">
        <v>0</v>
      </c>
      <c r="P101" s="45">
        <v>0</v>
      </c>
      <c r="Q101" s="48">
        <f>F101+K101</f>
        <v>43000</v>
      </c>
      <c r="R101" s="15"/>
    </row>
    <row r="102" spans="1:20" s="17" customFormat="1" ht="26.25" customHeight="1" x14ac:dyDescent="0.2">
      <c r="A102" s="15"/>
      <c r="B102" s="43" t="s">
        <v>194</v>
      </c>
      <c r="C102" s="71" t="s">
        <v>195</v>
      </c>
      <c r="D102" s="71" t="s">
        <v>192</v>
      </c>
      <c r="E102" s="59" t="s">
        <v>196</v>
      </c>
      <c r="F102" s="45">
        <f>G102</f>
        <v>134808</v>
      </c>
      <c r="G102" s="46">
        <f>60000-15192+90000</f>
        <v>134808</v>
      </c>
      <c r="H102" s="45">
        <v>0</v>
      </c>
      <c r="I102" s="45">
        <v>0</v>
      </c>
      <c r="J102" s="47">
        <v>0</v>
      </c>
      <c r="K102" s="45">
        <f>L102</f>
        <v>2063903</v>
      </c>
      <c r="L102" s="46">
        <f>1200000+124400+210000-83000+216200+42000+50000+150000-175697+330000</f>
        <v>2063903</v>
      </c>
      <c r="M102" s="45">
        <v>0</v>
      </c>
      <c r="N102" s="45">
        <v>0</v>
      </c>
      <c r="O102" s="45">
        <v>0</v>
      </c>
      <c r="P102" s="45">
        <f>L102</f>
        <v>2063903</v>
      </c>
      <c r="Q102" s="48">
        <f>F102+K102</f>
        <v>2198711</v>
      </c>
      <c r="R102" s="15"/>
    </row>
    <row r="103" spans="1:20" s="110" customFormat="1" ht="25.5" customHeight="1" x14ac:dyDescent="0.2">
      <c r="A103" s="106"/>
      <c r="B103" s="107" t="s">
        <v>197</v>
      </c>
      <c r="C103" s="108"/>
      <c r="D103" s="100"/>
      <c r="E103" s="101" t="s">
        <v>198</v>
      </c>
      <c r="F103" s="109">
        <f t="shared" ref="F103:Q103" si="26">F104</f>
        <v>3499278.19</v>
      </c>
      <c r="G103" s="109">
        <f t="shared" si="26"/>
        <v>1599000</v>
      </c>
      <c r="H103" s="109">
        <f t="shared" si="26"/>
        <v>1248000</v>
      </c>
      <c r="I103" s="109">
        <f t="shared" si="26"/>
        <v>35000</v>
      </c>
      <c r="J103" s="109">
        <f t="shared" si="26"/>
        <v>1900278.19</v>
      </c>
      <c r="K103" s="109">
        <f t="shared" si="26"/>
        <v>12300</v>
      </c>
      <c r="L103" s="109">
        <f t="shared" si="26"/>
        <v>0</v>
      </c>
      <c r="M103" s="109">
        <f t="shared" si="26"/>
        <v>12300</v>
      </c>
      <c r="N103" s="109">
        <f t="shared" si="26"/>
        <v>0</v>
      </c>
      <c r="O103" s="109">
        <f t="shared" si="26"/>
        <v>0</v>
      </c>
      <c r="P103" s="109">
        <f t="shared" si="26"/>
        <v>0</v>
      </c>
      <c r="Q103" s="109">
        <f t="shared" si="26"/>
        <v>3511578.19</v>
      </c>
      <c r="R103" s="106"/>
      <c r="T103" s="111"/>
    </row>
    <row r="104" spans="1:20" s="110" customFormat="1" ht="25.5" customHeight="1" x14ac:dyDescent="0.2">
      <c r="A104" s="106"/>
      <c r="B104" s="107" t="s">
        <v>199</v>
      </c>
      <c r="C104" s="108"/>
      <c r="D104" s="100"/>
      <c r="E104" s="101" t="str">
        <f>E103</f>
        <v>Управління містобудування та архітектури Білозірської сільської ради</v>
      </c>
      <c r="F104" s="109">
        <f t="shared" ref="F104:Q104" si="27">F105+F109+F111+F107</f>
        <v>3499278.19</v>
      </c>
      <c r="G104" s="109">
        <f t="shared" si="27"/>
        <v>1599000</v>
      </c>
      <c r="H104" s="109">
        <f t="shared" si="27"/>
        <v>1248000</v>
      </c>
      <c r="I104" s="109">
        <f t="shared" si="27"/>
        <v>35000</v>
      </c>
      <c r="J104" s="109">
        <f t="shared" si="27"/>
        <v>1900278.19</v>
      </c>
      <c r="K104" s="109">
        <f t="shared" si="27"/>
        <v>12300</v>
      </c>
      <c r="L104" s="109">
        <f t="shared" si="27"/>
        <v>0</v>
      </c>
      <c r="M104" s="109">
        <f t="shared" si="27"/>
        <v>12300</v>
      </c>
      <c r="N104" s="109">
        <f t="shared" si="27"/>
        <v>0</v>
      </c>
      <c r="O104" s="109">
        <f t="shared" si="27"/>
        <v>0</v>
      </c>
      <c r="P104" s="109">
        <f t="shared" si="27"/>
        <v>0</v>
      </c>
      <c r="Q104" s="109">
        <f t="shared" si="27"/>
        <v>3511578.19</v>
      </c>
      <c r="R104" s="109" t="e">
        <f>R105+R114+R130+R135+R151+R155+R159+R162+#REF!+#REF!+#REF!+R171+#REF!</f>
        <v>#REF!</v>
      </c>
      <c r="S104" s="109" t="e">
        <f>S105+S114+S130+S135+S151+S155+S159+S162+#REF!+#REF!+#REF!+S171+#REF!</f>
        <v>#REF!</v>
      </c>
    </row>
    <row r="105" spans="1:20" s="110" customFormat="1" ht="16.5" customHeight="1" x14ac:dyDescent="0.2">
      <c r="A105" s="106"/>
      <c r="B105" s="107"/>
      <c r="C105" s="107" t="s">
        <v>27</v>
      </c>
      <c r="D105" s="100"/>
      <c r="E105" s="101" t="s">
        <v>28</v>
      </c>
      <c r="F105" s="109">
        <f t="shared" ref="F105:Q105" si="28">F106</f>
        <v>1599000</v>
      </c>
      <c r="G105" s="109">
        <f t="shared" si="28"/>
        <v>1599000</v>
      </c>
      <c r="H105" s="109">
        <f t="shared" si="28"/>
        <v>1248000</v>
      </c>
      <c r="I105" s="109">
        <f t="shared" si="28"/>
        <v>35000</v>
      </c>
      <c r="J105" s="109">
        <f t="shared" si="28"/>
        <v>0</v>
      </c>
      <c r="K105" s="109">
        <f t="shared" si="28"/>
        <v>0</v>
      </c>
      <c r="L105" s="109">
        <f t="shared" si="28"/>
        <v>0</v>
      </c>
      <c r="M105" s="109">
        <f t="shared" si="28"/>
        <v>0</v>
      </c>
      <c r="N105" s="109">
        <f t="shared" si="28"/>
        <v>0</v>
      </c>
      <c r="O105" s="109">
        <f t="shared" si="28"/>
        <v>0</v>
      </c>
      <c r="P105" s="109">
        <f t="shared" si="28"/>
        <v>0</v>
      </c>
      <c r="Q105" s="109">
        <f t="shared" si="28"/>
        <v>1599000</v>
      </c>
      <c r="R105" s="109" t="e">
        <f>#REF!+R106</f>
        <v>#REF!</v>
      </c>
      <c r="S105" s="109" t="e">
        <f>#REF!+S106</f>
        <v>#REF!</v>
      </c>
    </row>
    <row r="106" spans="1:20" s="80" customFormat="1" ht="33.75" customHeight="1" x14ac:dyDescent="0.2">
      <c r="A106" s="77"/>
      <c r="B106" s="112" t="s">
        <v>200</v>
      </c>
      <c r="C106" s="74" t="s">
        <v>30</v>
      </c>
      <c r="D106" s="71" t="s">
        <v>31</v>
      </c>
      <c r="E106" s="85" t="s">
        <v>32</v>
      </c>
      <c r="F106" s="33">
        <f>G106</f>
        <v>1599000</v>
      </c>
      <c r="G106" s="34">
        <f>65000+425000+605000+15000+100000+137000+157000+5000+90000</f>
        <v>1599000</v>
      </c>
      <c r="H106" s="34">
        <f>320000+500000+100000+100000+150000+78000</f>
        <v>1248000</v>
      </c>
      <c r="I106" s="34">
        <v>35000</v>
      </c>
      <c r="J106" s="33">
        <v>0</v>
      </c>
      <c r="K106" s="33">
        <f>L106</f>
        <v>0</v>
      </c>
      <c r="L106" s="33">
        <v>0</v>
      </c>
      <c r="M106" s="33">
        <v>0</v>
      </c>
      <c r="N106" s="33">
        <v>0</v>
      </c>
      <c r="O106" s="33">
        <v>0</v>
      </c>
      <c r="P106" s="33">
        <f>L106</f>
        <v>0</v>
      </c>
      <c r="Q106" s="113">
        <f>F106+K106</f>
        <v>1599000</v>
      </c>
      <c r="R106" s="77"/>
    </row>
    <row r="107" spans="1:20" s="110" customFormat="1" ht="20.25" customHeight="1" x14ac:dyDescent="0.2">
      <c r="A107" s="106"/>
      <c r="B107" s="99"/>
      <c r="C107" s="100">
        <v>6000</v>
      </c>
      <c r="D107" s="107"/>
      <c r="E107" s="101" t="s">
        <v>140</v>
      </c>
      <c r="F107" s="109">
        <f t="shared" ref="F107:S107" si="29">F108</f>
        <v>1885670.19</v>
      </c>
      <c r="G107" s="109">
        <f t="shared" si="29"/>
        <v>0</v>
      </c>
      <c r="H107" s="109">
        <f t="shared" si="29"/>
        <v>0</v>
      </c>
      <c r="I107" s="109">
        <f t="shared" si="29"/>
        <v>0</v>
      </c>
      <c r="J107" s="109">
        <f t="shared" si="29"/>
        <v>1885670.19</v>
      </c>
      <c r="K107" s="109">
        <f t="shared" si="29"/>
        <v>0</v>
      </c>
      <c r="L107" s="109">
        <f t="shared" si="29"/>
        <v>0</v>
      </c>
      <c r="M107" s="109">
        <f t="shared" si="29"/>
        <v>0</v>
      </c>
      <c r="N107" s="109">
        <f t="shared" si="29"/>
        <v>0</v>
      </c>
      <c r="O107" s="109">
        <f t="shared" si="29"/>
        <v>0</v>
      </c>
      <c r="P107" s="109">
        <f t="shared" si="29"/>
        <v>0</v>
      </c>
      <c r="Q107" s="109">
        <f t="shared" si="29"/>
        <v>1885670.19</v>
      </c>
      <c r="R107" s="109">
        <f t="shared" si="29"/>
        <v>0</v>
      </c>
      <c r="S107" s="109">
        <f t="shared" si="29"/>
        <v>0</v>
      </c>
    </row>
    <row r="108" spans="1:20" s="80" customFormat="1" ht="25.5" customHeight="1" x14ac:dyDescent="0.2">
      <c r="A108" s="77"/>
      <c r="B108" s="71" t="s">
        <v>201</v>
      </c>
      <c r="C108" s="71" t="s">
        <v>142</v>
      </c>
      <c r="D108" s="114" t="s">
        <v>143</v>
      </c>
      <c r="E108" s="59" t="s">
        <v>144</v>
      </c>
      <c r="F108" s="60">
        <f>J108</f>
        <v>1885670.19</v>
      </c>
      <c r="G108" s="60">
        <v>0</v>
      </c>
      <c r="H108" s="60">
        <v>0</v>
      </c>
      <c r="I108" s="60">
        <v>0</v>
      </c>
      <c r="J108" s="62">
        <f>200000+132670.19+95000+200000+265000+180000+180000+233000+400000</f>
        <v>1885670.19</v>
      </c>
      <c r="K108" s="60">
        <v>0</v>
      </c>
      <c r="L108" s="60">
        <v>0</v>
      </c>
      <c r="M108" s="60">
        <v>0</v>
      </c>
      <c r="N108" s="60">
        <v>0</v>
      </c>
      <c r="O108" s="60">
        <v>0</v>
      </c>
      <c r="P108" s="60">
        <v>0</v>
      </c>
      <c r="Q108" s="79">
        <f>F108+K108</f>
        <v>1885670.19</v>
      </c>
      <c r="R108" s="115"/>
      <c r="S108" s="115"/>
    </row>
    <row r="109" spans="1:20" s="118" customFormat="1" ht="16.5" customHeight="1" x14ac:dyDescent="0.2">
      <c r="A109" s="116"/>
      <c r="B109" s="99"/>
      <c r="C109" s="117" t="s">
        <v>148</v>
      </c>
      <c r="D109" s="99"/>
      <c r="E109" s="101" t="s">
        <v>149</v>
      </c>
      <c r="F109" s="109">
        <f t="shared" ref="F109:Q109" si="30">F110</f>
        <v>14608</v>
      </c>
      <c r="G109" s="109">
        <f t="shared" si="30"/>
        <v>0</v>
      </c>
      <c r="H109" s="109">
        <f t="shared" si="30"/>
        <v>0</v>
      </c>
      <c r="I109" s="109">
        <f t="shared" si="30"/>
        <v>0</v>
      </c>
      <c r="J109" s="109">
        <f t="shared" si="30"/>
        <v>14608</v>
      </c>
      <c r="K109" s="109">
        <f t="shared" si="30"/>
        <v>0</v>
      </c>
      <c r="L109" s="109">
        <f t="shared" si="30"/>
        <v>0</v>
      </c>
      <c r="M109" s="109">
        <f t="shared" si="30"/>
        <v>0</v>
      </c>
      <c r="N109" s="109">
        <f t="shared" si="30"/>
        <v>0</v>
      </c>
      <c r="O109" s="109">
        <f t="shared" si="30"/>
        <v>0</v>
      </c>
      <c r="P109" s="109">
        <f t="shared" si="30"/>
        <v>0</v>
      </c>
      <c r="Q109" s="109">
        <f t="shared" si="30"/>
        <v>14608</v>
      </c>
      <c r="R109" s="109" t="e">
        <f>#REF!+R112+R115+R118+R117</f>
        <v>#REF!</v>
      </c>
      <c r="S109" s="109" t="e">
        <f>#REF!+S112+S115+S118+S117</f>
        <v>#REF!</v>
      </c>
    </row>
    <row r="110" spans="1:20" s="80" customFormat="1" ht="18" customHeight="1" x14ac:dyDescent="0.2">
      <c r="A110" s="77"/>
      <c r="B110" s="71" t="s">
        <v>202</v>
      </c>
      <c r="C110" s="71" t="s">
        <v>151</v>
      </c>
      <c r="D110" s="71" t="s">
        <v>152</v>
      </c>
      <c r="E110" s="59" t="s">
        <v>153</v>
      </c>
      <c r="F110" s="60">
        <f>J110</f>
        <v>14608</v>
      </c>
      <c r="G110" s="60">
        <v>0</v>
      </c>
      <c r="H110" s="60">
        <v>0</v>
      </c>
      <c r="I110" s="60">
        <v>0</v>
      </c>
      <c r="J110" s="62">
        <f>21608-7000</f>
        <v>14608</v>
      </c>
      <c r="K110" s="60">
        <v>0</v>
      </c>
      <c r="L110" s="60">
        <v>0</v>
      </c>
      <c r="M110" s="60">
        <v>0</v>
      </c>
      <c r="N110" s="60">
        <v>0</v>
      </c>
      <c r="O110" s="60">
        <v>0</v>
      </c>
      <c r="P110" s="60">
        <v>0</v>
      </c>
      <c r="Q110" s="60">
        <f>F110+K110</f>
        <v>14608</v>
      </c>
      <c r="R110" s="77"/>
    </row>
    <row r="111" spans="1:20" s="110" customFormat="1" ht="16.5" customHeight="1" x14ac:dyDescent="0.2">
      <c r="A111" s="106"/>
      <c r="B111" s="99"/>
      <c r="C111" s="117" t="s">
        <v>181</v>
      </c>
      <c r="D111" s="99"/>
      <c r="E111" s="101" t="s">
        <v>182</v>
      </c>
      <c r="F111" s="109">
        <f t="shared" ref="F111:Q112" si="31">F112</f>
        <v>0</v>
      </c>
      <c r="G111" s="109">
        <f t="shared" si="31"/>
        <v>0</v>
      </c>
      <c r="H111" s="109">
        <f t="shared" si="31"/>
        <v>0</v>
      </c>
      <c r="I111" s="109">
        <f t="shared" si="31"/>
        <v>0</v>
      </c>
      <c r="J111" s="109">
        <f t="shared" si="31"/>
        <v>0</v>
      </c>
      <c r="K111" s="109">
        <f t="shared" si="31"/>
        <v>12300</v>
      </c>
      <c r="L111" s="109">
        <f t="shared" si="31"/>
        <v>0</v>
      </c>
      <c r="M111" s="109">
        <f t="shared" si="31"/>
        <v>12300</v>
      </c>
      <c r="N111" s="109">
        <f t="shared" si="31"/>
        <v>0</v>
      </c>
      <c r="O111" s="109">
        <f t="shared" si="31"/>
        <v>0</v>
      </c>
      <c r="P111" s="109">
        <f t="shared" si="31"/>
        <v>0</v>
      </c>
      <c r="Q111" s="109">
        <f t="shared" si="31"/>
        <v>12300</v>
      </c>
      <c r="R111" s="109">
        <f>R114+R115+R117+R112+R116</f>
        <v>0</v>
      </c>
      <c r="S111" s="109">
        <f>S114+S115+S117+S112+S116</f>
        <v>0</v>
      </c>
    </row>
    <row r="112" spans="1:20" s="80" customFormat="1" ht="21.75" customHeight="1" x14ac:dyDescent="0.2">
      <c r="A112" s="77"/>
      <c r="B112" s="71" t="s">
        <v>203</v>
      </c>
      <c r="C112" s="71" t="s">
        <v>204</v>
      </c>
      <c r="D112" s="71" t="s">
        <v>205</v>
      </c>
      <c r="E112" s="59" t="s">
        <v>206</v>
      </c>
      <c r="F112" s="60">
        <f t="shared" si="31"/>
        <v>0</v>
      </c>
      <c r="G112" s="60">
        <f t="shared" si="31"/>
        <v>0</v>
      </c>
      <c r="H112" s="60">
        <f t="shared" si="31"/>
        <v>0</v>
      </c>
      <c r="I112" s="60">
        <f t="shared" si="31"/>
        <v>0</v>
      </c>
      <c r="J112" s="60">
        <f t="shared" si="31"/>
        <v>0</v>
      </c>
      <c r="K112" s="60">
        <f t="shared" si="31"/>
        <v>12300</v>
      </c>
      <c r="L112" s="60">
        <f t="shared" si="31"/>
        <v>0</v>
      </c>
      <c r="M112" s="60">
        <f t="shared" si="31"/>
        <v>12300</v>
      </c>
      <c r="N112" s="60">
        <f t="shared" si="31"/>
        <v>0</v>
      </c>
      <c r="O112" s="60">
        <f t="shared" si="31"/>
        <v>0</v>
      </c>
      <c r="P112" s="60">
        <f t="shared" si="31"/>
        <v>0</v>
      </c>
      <c r="Q112" s="60">
        <f t="shared" si="31"/>
        <v>12300</v>
      </c>
      <c r="R112" s="77"/>
    </row>
    <row r="113" spans="1:19" s="124" customFormat="1" ht="18" customHeight="1" x14ac:dyDescent="0.2">
      <c r="A113" s="119"/>
      <c r="B113" s="120"/>
      <c r="C113" s="120"/>
      <c r="D113" s="120"/>
      <c r="E113" s="121" t="s">
        <v>46</v>
      </c>
      <c r="F113" s="67">
        <v>0</v>
      </c>
      <c r="G113" s="67">
        <v>0</v>
      </c>
      <c r="H113" s="67">
        <v>0</v>
      </c>
      <c r="I113" s="67">
        <v>0</v>
      </c>
      <c r="J113" s="122">
        <v>0</v>
      </c>
      <c r="K113" s="67">
        <f>M113</f>
        <v>12300</v>
      </c>
      <c r="L113" s="67">
        <v>0</v>
      </c>
      <c r="M113" s="68">
        <v>12300</v>
      </c>
      <c r="N113" s="67">
        <v>0</v>
      </c>
      <c r="O113" s="67">
        <v>0</v>
      </c>
      <c r="P113" s="67">
        <v>0</v>
      </c>
      <c r="Q113" s="123">
        <f>F113+K113</f>
        <v>12300</v>
      </c>
      <c r="R113" s="119"/>
    </row>
    <row r="114" spans="1:19" s="27" customFormat="1" ht="21.75" customHeight="1" x14ac:dyDescent="0.2">
      <c r="A114" s="21"/>
      <c r="B114" s="22" t="s">
        <v>207</v>
      </c>
      <c r="C114" s="23"/>
      <c r="D114" s="24"/>
      <c r="E114" s="25" t="s">
        <v>208</v>
      </c>
      <c r="F114" s="26">
        <f t="shared" ref="F114:S114" si="32">F115</f>
        <v>4080478</v>
      </c>
      <c r="G114" s="26">
        <f t="shared" si="32"/>
        <v>3770478</v>
      </c>
      <c r="H114" s="26">
        <f t="shared" si="32"/>
        <v>769000</v>
      </c>
      <c r="I114" s="26">
        <f t="shared" si="32"/>
        <v>25000</v>
      </c>
      <c r="J114" s="26">
        <f t="shared" si="32"/>
        <v>0</v>
      </c>
      <c r="K114" s="26">
        <f t="shared" si="32"/>
        <v>1252640</v>
      </c>
      <c r="L114" s="26">
        <f t="shared" si="32"/>
        <v>1252640</v>
      </c>
      <c r="M114" s="26">
        <f t="shared" si="32"/>
        <v>0</v>
      </c>
      <c r="N114" s="26">
        <f t="shared" si="32"/>
        <v>0</v>
      </c>
      <c r="O114" s="26">
        <f t="shared" si="32"/>
        <v>0</v>
      </c>
      <c r="P114" s="26">
        <f t="shared" si="32"/>
        <v>1252640</v>
      </c>
      <c r="Q114" s="26">
        <f t="shared" si="32"/>
        <v>5333118</v>
      </c>
      <c r="R114" s="26">
        <f t="shared" si="32"/>
        <v>0</v>
      </c>
      <c r="S114" s="26">
        <f t="shared" si="32"/>
        <v>0</v>
      </c>
    </row>
    <row r="115" spans="1:19" s="27" customFormat="1" ht="18" customHeight="1" x14ac:dyDescent="0.2">
      <c r="A115" s="21"/>
      <c r="B115" s="22" t="s">
        <v>209</v>
      </c>
      <c r="C115" s="23"/>
      <c r="D115" s="24"/>
      <c r="E115" s="25" t="s">
        <v>210</v>
      </c>
      <c r="F115" s="26">
        <f t="shared" ref="F115:Q115" si="33">F116+F120+F118</f>
        <v>4080478</v>
      </c>
      <c r="G115" s="26">
        <f t="shared" si="33"/>
        <v>3770478</v>
      </c>
      <c r="H115" s="26">
        <f t="shared" si="33"/>
        <v>769000</v>
      </c>
      <c r="I115" s="26">
        <f t="shared" si="33"/>
        <v>25000</v>
      </c>
      <c r="J115" s="26">
        <f t="shared" si="33"/>
        <v>0</v>
      </c>
      <c r="K115" s="26">
        <f t="shared" si="33"/>
        <v>1252640</v>
      </c>
      <c r="L115" s="26">
        <f t="shared" si="33"/>
        <v>1252640</v>
      </c>
      <c r="M115" s="26">
        <f t="shared" si="33"/>
        <v>0</v>
      </c>
      <c r="N115" s="26">
        <f t="shared" si="33"/>
        <v>0</v>
      </c>
      <c r="O115" s="26">
        <f t="shared" si="33"/>
        <v>0</v>
      </c>
      <c r="P115" s="26">
        <f t="shared" si="33"/>
        <v>1252640</v>
      </c>
      <c r="Q115" s="26">
        <f t="shared" si="33"/>
        <v>5333118</v>
      </c>
      <c r="R115" s="21"/>
    </row>
    <row r="116" spans="1:19" s="27" customFormat="1" ht="15.75" customHeight="1" x14ac:dyDescent="0.2">
      <c r="A116" s="21"/>
      <c r="B116" s="22"/>
      <c r="C116" s="22" t="s">
        <v>27</v>
      </c>
      <c r="D116" s="24"/>
      <c r="E116" s="25" t="s">
        <v>28</v>
      </c>
      <c r="F116" s="26">
        <f t="shared" ref="F116:P116" si="34">F117</f>
        <v>997872</v>
      </c>
      <c r="G116" s="26">
        <f t="shared" si="34"/>
        <v>997872</v>
      </c>
      <c r="H116" s="26">
        <f t="shared" si="34"/>
        <v>769000</v>
      </c>
      <c r="I116" s="26">
        <f t="shared" si="34"/>
        <v>25000</v>
      </c>
      <c r="J116" s="26">
        <f t="shared" si="34"/>
        <v>0</v>
      </c>
      <c r="K116" s="26">
        <f t="shared" si="34"/>
        <v>0</v>
      </c>
      <c r="L116" s="26">
        <f t="shared" si="34"/>
        <v>0</v>
      </c>
      <c r="M116" s="26">
        <f t="shared" si="34"/>
        <v>0</v>
      </c>
      <c r="N116" s="26">
        <f t="shared" si="34"/>
        <v>0</v>
      </c>
      <c r="O116" s="26">
        <f t="shared" si="34"/>
        <v>0</v>
      </c>
      <c r="P116" s="26">
        <f t="shared" si="34"/>
        <v>0</v>
      </c>
      <c r="Q116" s="125">
        <f>F116+K116</f>
        <v>997872</v>
      </c>
      <c r="R116" s="21"/>
    </row>
    <row r="117" spans="1:19" s="80" customFormat="1" ht="36.75" customHeight="1" x14ac:dyDescent="0.2">
      <c r="A117" s="77"/>
      <c r="B117" s="70">
        <v>3710160</v>
      </c>
      <c r="C117" s="74" t="s">
        <v>30</v>
      </c>
      <c r="D117" s="74" t="s">
        <v>31</v>
      </c>
      <c r="E117" s="85" t="s">
        <v>32</v>
      </c>
      <c r="F117" s="60">
        <f>G117</f>
        <v>997872</v>
      </c>
      <c r="G117" s="62">
        <f>1000000-2128</f>
        <v>997872</v>
      </c>
      <c r="H117" s="62">
        <f>750000+19000</f>
        <v>769000</v>
      </c>
      <c r="I117" s="126">
        <v>25000</v>
      </c>
      <c r="J117" s="60">
        <v>0</v>
      </c>
      <c r="K117" s="60">
        <f>M117</f>
        <v>0</v>
      </c>
      <c r="L117" s="60">
        <v>0</v>
      </c>
      <c r="M117" s="60">
        <v>0</v>
      </c>
      <c r="N117" s="60">
        <v>0</v>
      </c>
      <c r="O117" s="60">
        <v>0</v>
      </c>
      <c r="P117" s="60">
        <v>0</v>
      </c>
      <c r="Q117" s="60">
        <f>K117+F117</f>
        <v>997872</v>
      </c>
      <c r="R117" s="77"/>
    </row>
    <row r="118" spans="1:19" s="27" customFormat="1" ht="18" customHeight="1" x14ac:dyDescent="0.2">
      <c r="A118" s="21"/>
      <c r="B118" s="82"/>
      <c r="C118" s="104" t="s">
        <v>211</v>
      </c>
      <c r="D118" s="82"/>
      <c r="E118" s="25" t="s">
        <v>212</v>
      </c>
      <c r="F118" s="26">
        <f t="shared" ref="F118:P118" si="35">F119</f>
        <v>310000</v>
      </c>
      <c r="G118" s="26">
        <f t="shared" si="35"/>
        <v>0</v>
      </c>
      <c r="H118" s="26">
        <f t="shared" si="35"/>
        <v>0</v>
      </c>
      <c r="I118" s="26">
        <f t="shared" si="35"/>
        <v>0</v>
      </c>
      <c r="J118" s="26">
        <f t="shared" si="35"/>
        <v>0</v>
      </c>
      <c r="K118" s="76">
        <f t="shared" si="35"/>
        <v>0</v>
      </c>
      <c r="L118" s="76">
        <f t="shared" si="35"/>
        <v>0</v>
      </c>
      <c r="M118" s="76">
        <f t="shared" si="35"/>
        <v>0</v>
      </c>
      <c r="N118" s="76">
        <f t="shared" si="35"/>
        <v>0</v>
      </c>
      <c r="O118" s="76">
        <f t="shared" si="35"/>
        <v>0</v>
      </c>
      <c r="P118" s="76">
        <f t="shared" si="35"/>
        <v>0</v>
      </c>
      <c r="Q118" s="125">
        <f>F118+K118</f>
        <v>310000</v>
      </c>
      <c r="R118" s="21"/>
    </row>
    <row r="119" spans="1:19" s="80" customFormat="1" ht="18.75" customHeight="1" x14ac:dyDescent="0.2">
      <c r="A119" s="77"/>
      <c r="B119" s="71" t="s">
        <v>213</v>
      </c>
      <c r="C119" s="70">
        <v>8700</v>
      </c>
      <c r="D119" s="71" t="s">
        <v>35</v>
      </c>
      <c r="E119" s="127" t="s">
        <v>214</v>
      </c>
      <c r="F119" s="62">
        <f>100000+500000-200000-90000</f>
        <v>310000</v>
      </c>
      <c r="G119" s="60">
        <v>0</v>
      </c>
      <c r="H119" s="60">
        <v>0</v>
      </c>
      <c r="I119" s="60">
        <v>0</v>
      </c>
      <c r="J119" s="78">
        <v>0</v>
      </c>
      <c r="K119" s="60">
        <v>0</v>
      </c>
      <c r="L119" s="60">
        <v>0</v>
      </c>
      <c r="M119" s="60">
        <v>0</v>
      </c>
      <c r="N119" s="60">
        <v>0</v>
      </c>
      <c r="O119" s="60">
        <v>0</v>
      </c>
      <c r="P119" s="60">
        <v>0</v>
      </c>
      <c r="Q119" s="79">
        <f>F119+K119</f>
        <v>310000</v>
      </c>
      <c r="R119" s="77"/>
    </row>
    <row r="120" spans="1:19" s="118" customFormat="1" ht="16.5" customHeight="1" x14ac:dyDescent="0.2">
      <c r="A120" s="116"/>
      <c r="B120" s="99"/>
      <c r="C120" s="128" t="s">
        <v>215</v>
      </c>
      <c r="D120" s="99"/>
      <c r="E120" s="129" t="s">
        <v>216</v>
      </c>
      <c r="F120" s="109">
        <f t="shared" ref="F120:Q120" si="36">F121+F122+F123</f>
        <v>2772606</v>
      </c>
      <c r="G120" s="109">
        <f t="shared" si="36"/>
        <v>2772606</v>
      </c>
      <c r="H120" s="109">
        <f t="shared" si="36"/>
        <v>0</v>
      </c>
      <c r="I120" s="109">
        <f t="shared" si="36"/>
        <v>0</v>
      </c>
      <c r="J120" s="109">
        <f t="shared" si="36"/>
        <v>0</v>
      </c>
      <c r="K120" s="109">
        <f t="shared" si="36"/>
        <v>1252640</v>
      </c>
      <c r="L120" s="109">
        <f t="shared" si="36"/>
        <v>1252640</v>
      </c>
      <c r="M120" s="109">
        <f t="shared" si="36"/>
        <v>0</v>
      </c>
      <c r="N120" s="109">
        <f t="shared" si="36"/>
        <v>0</v>
      </c>
      <c r="O120" s="109">
        <f t="shared" si="36"/>
        <v>0</v>
      </c>
      <c r="P120" s="109">
        <f t="shared" si="36"/>
        <v>1252640</v>
      </c>
      <c r="Q120" s="109">
        <f t="shared" si="36"/>
        <v>4025246</v>
      </c>
      <c r="R120" s="116"/>
    </row>
    <row r="121" spans="1:19" s="17" customFormat="1" ht="60" customHeight="1" x14ac:dyDescent="0.2">
      <c r="A121" s="15"/>
      <c r="B121" s="16">
        <v>3719730</v>
      </c>
      <c r="C121" s="16">
        <v>9730</v>
      </c>
      <c r="D121" s="43" t="s">
        <v>34</v>
      </c>
      <c r="E121" s="105" t="s">
        <v>217</v>
      </c>
      <c r="F121" s="31">
        <f>G121</f>
        <v>263078</v>
      </c>
      <c r="G121" s="32">
        <v>263078</v>
      </c>
      <c r="H121" s="31">
        <v>0</v>
      </c>
      <c r="I121" s="31">
        <v>0</v>
      </c>
      <c r="J121" s="31">
        <v>0</v>
      </c>
      <c r="K121" s="31">
        <v>0</v>
      </c>
      <c r="L121" s="31">
        <v>0</v>
      </c>
      <c r="M121" s="31">
        <v>0</v>
      </c>
      <c r="N121" s="31">
        <v>0</v>
      </c>
      <c r="O121" s="31">
        <v>0</v>
      </c>
      <c r="P121" s="31">
        <v>0</v>
      </c>
      <c r="Q121" s="130">
        <f>F121+K121</f>
        <v>263078</v>
      </c>
      <c r="R121" s="15"/>
    </row>
    <row r="122" spans="1:19" s="17" customFormat="1" ht="25.5" customHeight="1" x14ac:dyDescent="0.2">
      <c r="A122" s="15"/>
      <c r="B122" s="16">
        <v>3719770</v>
      </c>
      <c r="C122" s="16" t="s">
        <v>218</v>
      </c>
      <c r="D122" s="16" t="s">
        <v>34</v>
      </c>
      <c r="E122" s="30" t="s">
        <v>5</v>
      </c>
      <c r="F122" s="31">
        <f>G122</f>
        <v>1880227</v>
      </c>
      <c r="G122" s="32">
        <f>1581927+148300+500000-500000+150000</f>
        <v>1880227</v>
      </c>
      <c r="H122" s="31">
        <v>0</v>
      </c>
      <c r="I122" s="31">
        <v>0</v>
      </c>
      <c r="J122" s="31">
        <v>0</v>
      </c>
      <c r="K122" s="31">
        <f>L122</f>
        <v>500000</v>
      </c>
      <c r="L122" s="33">
        <v>500000</v>
      </c>
      <c r="M122" s="31">
        <v>0</v>
      </c>
      <c r="N122" s="31">
        <v>0</v>
      </c>
      <c r="O122" s="31">
        <v>0</v>
      </c>
      <c r="P122" s="31">
        <f>L122</f>
        <v>500000</v>
      </c>
      <c r="Q122" s="48">
        <f>F122+K122</f>
        <v>2380227</v>
      </c>
      <c r="R122" s="15"/>
    </row>
    <row r="123" spans="1:19" s="17" customFormat="1" ht="39.75" customHeight="1" x14ac:dyDescent="0.2">
      <c r="A123" s="15"/>
      <c r="B123" s="98">
        <v>3719800</v>
      </c>
      <c r="C123" s="74">
        <v>9800</v>
      </c>
      <c r="D123" s="71" t="s">
        <v>34</v>
      </c>
      <c r="E123" s="85" t="s">
        <v>219</v>
      </c>
      <c r="F123" s="31">
        <f>G123</f>
        <v>629301</v>
      </c>
      <c r="G123" s="32">
        <f>580000+50000-500000+29301+30000+280000+50000+102640-102640+110000</f>
        <v>629301</v>
      </c>
      <c r="H123" s="31">
        <v>0</v>
      </c>
      <c r="I123" s="31">
        <v>0</v>
      </c>
      <c r="J123" s="31">
        <v>0</v>
      </c>
      <c r="K123" s="31">
        <f>L123</f>
        <v>752640</v>
      </c>
      <c r="L123" s="34">
        <f>500000+50000+102640+100000</f>
        <v>752640</v>
      </c>
      <c r="M123" s="31">
        <v>0</v>
      </c>
      <c r="N123" s="31">
        <v>0</v>
      </c>
      <c r="O123" s="31">
        <v>0</v>
      </c>
      <c r="P123" s="31">
        <f>L123</f>
        <v>752640</v>
      </c>
      <c r="Q123" s="48">
        <f>F123+K123</f>
        <v>1381941</v>
      </c>
      <c r="R123" s="15"/>
    </row>
    <row r="124" spans="1:19" s="83" customFormat="1" ht="18.75" customHeight="1" x14ac:dyDescent="0.2">
      <c r="A124" s="81"/>
      <c r="B124" s="24"/>
      <c r="C124" s="24"/>
      <c r="D124" s="24"/>
      <c r="E124" s="131" t="s">
        <v>220</v>
      </c>
      <c r="F124" s="26">
        <f t="shared" ref="F124:S124" si="37">F114+F12+F103</f>
        <v>91559379</v>
      </c>
      <c r="G124" s="26">
        <f t="shared" si="37"/>
        <v>88309581</v>
      </c>
      <c r="H124" s="26">
        <f t="shared" si="37"/>
        <v>55262003</v>
      </c>
      <c r="I124" s="26">
        <f t="shared" si="37"/>
        <v>5620945</v>
      </c>
      <c r="J124" s="26">
        <f t="shared" si="37"/>
        <v>2939798</v>
      </c>
      <c r="K124" s="26">
        <f t="shared" si="37"/>
        <v>12239524</v>
      </c>
      <c r="L124" s="26">
        <f t="shared" si="37"/>
        <v>8820146</v>
      </c>
      <c r="M124" s="26">
        <f t="shared" si="37"/>
        <v>1138901</v>
      </c>
      <c r="N124" s="26">
        <f t="shared" si="37"/>
        <v>0</v>
      </c>
      <c r="O124" s="26">
        <f t="shared" si="37"/>
        <v>0</v>
      </c>
      <c r="P124" s="26">
        <f t="shared" si="37"/>
        <v>11100623</v>
      </c>
      <c r="Q124" s="26">
        <f t="shared" si="37"/>
        <v>103798903</v>
      </c>
      <c r="R124" s="26">
        <f t="shared" si="37"/>
        <v>0</v>
      </c>
      <c r="S124" s="26">
        <f t="shared" si="37"/>
        <v>0</v>
      </c>
    </row>
    <row r="125" spans="1:19" s="132" customFormat="1" ht="31.5" customHeight="1" x14ac:dyDescent="0.2">
      <c r="C125" s="133"/>
      <c r="D125" s="144" t="s">
        <v>221</v>
      </c>
      <c r="E125" s="144"/>
      <c r="F125" s="134"/>
      <c r="H125" s="135" t="s">
        <v>7</v>
      </c>
    </row>
    <row r="126" spans="1:19" ht="21" customHeight="1" x14ac:dyDescent="0.25">
      <c r="G126" s="136"/>
      <c r="K126" s="137"/>
      <c r="L126" s="1"/>
      <c r="M126" s="1"/>
      <c r="N126" s="1"/>
      <c r="O126" s="1"/>
      <c r="P126" s="1"/>
      <c r="Q126" s="1"/>
    </row>
    <row r="127" spans="1:19" ht="21" customHeight="1" x14ac:dyDescent="0.25">
      <c r="E127" s="138"/>
      <c r="F127" s="138"/>
      <c r="G127" s="139">
        <f>F119</f>
        <v>310000</v>
      </c>
      <c r="H127" s="138" t="s">
        <v>222</v>
      </c>
      <c r="I127" s="138"/>
      <c r="L127" s="1"/>
      <c r="M127" s="1"/>
      <c r="N127" s="1"/>
      <c r="O127" s="1"/>
      <c r="P127" s="1"/>
      <c r="Q127" s="1"/>
    </row>
    <row r="128" spans="1:19" ht="21" customHeight="1" x14ac:dyDescent="0.25">
      <c r="E128" s="138"/>
      <c r="F128" s="138"/>
      <c r="G128" s="140">
        <f>G127/F124*100</f>
        <v>0.33857809367623604</v>
      </c>
      <c r="H128" s="138"/>
      <c r="I128" s="138"/>
      <c r="L128" s="1"/>
      <c r="M128" s="1"/>
      <c r="N128" s="1"/>
      <c r="O128" s="1"/>
      <c r="P128" s="1"/>
      <c r="Q128" s="1"/>
    </row>
    <row r="129" spans="5:17" ht="16.5" customHeight="1" x14ac:dyDescent="0.25">
      <c r="E129" s="138"/>
      <c r="F129" s="138"/>
      <c r="G129" s="138"/>
      <c r="H129" s="138"/>
      <c r="I129" s="138"/>
      <c r="L129" s="1"/>
      <c r="M129" s="1"/>
      <c r="N129" s="1"/>
      <c r="O129" s="1"/>
      <c r="P129" s="1"/>
      <c r="Q129" s="1"/>
    </row>
    <row r="130" spans="5:17" ht="54" customHeight="1" x14ac:dyDescent="0.25">
      <c r="E130" s="140">
        <f>500000/F124*100</f>
        <v>0.54609369947780007</v>
      </c>
      <c r="F130" s="138" t="s">
        <v>223</v>
      </c>
      <c r="G130" s="141">
        <v>500000</v>
      </c>
      <c r="H130" s="138"/>
      <c r="I130" s="138"/>
      <c r="L130" s="1"/>
      <c r="M130" s="1"/>
      <c r="N130" s="1"/>
      <c r="O130" s="1"/>
      <c r="P130" s="1"/>
      <c r="Q130" s="1"/>
    </row>
    <row r="131" spans="5:17" ht="16.5" customHeight="1" x14ac:dyDescent="0.25">
      <c r="E131" s="138"/>
      <c r="F131" s="138" t="s">
        <v>224</v>
      </c>
      <c r="G131" s="141">
        <f>I138-F124</f>
        <v>-8312299</v>
      </c>
      <c r="H131" s="138"/>
      <c r="I131" s="138"/>
      <c r="L131" s="1"/>
      <c r="M131" s="1"/>
      <c r="N131" s="1"/>
      <c r="O131" s="1"/>
      <c r="P131" s="1"/>
      <c r="Q131" s="1"/>
    </row>
    <row r="132" spans="5:17" x14ac:dyDescent="0.25">
      <c r="E132" s="138"/>
      <c r="F132" s="138" t="s">
        <v>225</v>
      </c>
      <c r="G132" s="141">
        <f>J138-K124</f>
        <v>-8573047</v>
      </c>
      <c r="H132" s="138"/>
      <c r="I132" s="138"/>
    </row>
    <row r="133" spans="5:17" x14ac:dyDescent="0.25">
      <c r="E133" s="138"/>
      <c r="F133" s="138"/>
      <c r="G133" s="141">
        <f>SUM(G131:G132)</f>
        <v>-16885346</v>
      </c>
      <c r="H133" s="138"/>
      <c r="I133" s="138"/>
    </row>
    <row r="137" spans="5:17" x14ac:dyDescent="0.25">
      <c r="E137" s="2"/>
      <c r="H137" s="1" t="s">
        <v>220</v>
      </c>
      <c r="I137" s="1" t="s">
        <v>226</v>
      </c>
      <c r="J137" s="1" t="s">
        <v>227</v>
      </c>
      <c r="K137" s="2" t="s">
        <v>228</v>
      </c>
    </row>
    <row r="138" spans="5:17" ht="15" customHeight="1" x14ac:dyDescent="0.25">
      <c r="F138" s="145" t="s">
        <v>6</v>
      </c>
      <c r="G138" s="145"/>
      <c r="H138" s="142">
        <v>86913557</v>
      </c>
      <c r="I138" s="142">
        <v>83247080</v>
      </c>
      <c r="J138" s="142">
        <v>3666477</v>
      </c>
      <c r="K138" s="142">
        <v>296000</v>
      </c>
    </row>
    <row r="139" spans="5:17" x14ac:dyDescent="0.25">
      <c r="L139" s="1"/>
    </row>
    <row r="141" spans="5:17" x14ac:dyDescent="0.25">
      <c r="I141" s="143"/>
    </row>
  </sheetData>
  <mergeCells count="89">
    <mergeCell ref="L1:Q1"/>
    <mergeCell ref="K2:Q2"/>
    <mergeCell ref="K3:Q3"/>
    <mergeCell ref="M4:Q4"/>
    <mergeCell ref="B5:Q5"/>
    <mergeCell ref="B6:C6"/>
    <mergeCell ref="B7:C7"/>
    <mergeCell ref="B8:B10"/>
    <mergeCell ref="C8:C10"/>
    <mergeCell ref="D8:D10"/>
    <mergeCell ref="E8:E10"/>
    <mergeCell ref="F8:J8"/>
    <mergeCell ref="K8:P8"/>
    <mergeCell ref="Q8:Q10"/>
    <mergeCell ref="F9:F10"/>
    <mergeCell ref="G9:G10"/>
    <mergeCell ref="H9:I9"/>
    <mergeCell ref="J9:J10"/>
    <mergeCell ref="K9:K10"/>
    <mergeCell ref="L9:L10"/>
    <mergeCell ref="M9:M10"/>
    <mergeCell ref="N9:O9"/>
    <mergeCell ref="P9:P10"/>
    <mergeCell ref="B28:B30"/>
    <mergeCell ref="C28:C30"/>
    <mergeCell ref="D28:D30"/>
    <mergeCell ref="E28:E30"/>
    <mergeCell ref="F28:J28"/>
    <mergeCell ref="K28:P28"/>
    <mergeCell ref="Q28:Q30"/>
    <mergeCell ref="F29:F30"/>
    <mergeCell ref="G29:G30"/>
    <mergeCell ref="H29:I29"/>
    <mergeCell ref="J29:J30"/>
    <mergeCell ref="K29:K30"/>
    <mergeCell ref="L29:L30"/>
    <mergeCell ref="M29:M30"/>
    <mergeCell ref="N29:O29"/>
    <mergeCell ref="P29:P30"/>
    <mergeCell ref="B47:B49"/>
    <mergeCell ref="C47:C49"/>
    <mergeCell ref="D47:D49"/>
    <mergeCell ref="E47:E49"/>
    <mergeCell ref="F47:J47"/>
    <mergeCell ref="K47:P47"/>
    <mergeCell ref="Q47:Q49"/>
    <mergeCell ref="F48:F49"/>
    <mergeCell ref="G48:G49"/>
    <mergeCell ref="H48:I48"/>
    <mergeCell ref="J48:J49"/>
    <mergeCell ref="K48:K49"/>
    <mergeCell ref="L48:L49"/>
    <mergeCell ref="M48:M49"/>
    <mergeCell ref="N48:O48"/>
    <mergeCell ref="P48:P49"/>
    <mergeCell ref="B69:B71"/>
    <mergeCell ref="C69:C71"/>
    <mergeCell ref="D69:D71"/>
    <mergeCell ref="E69:E71"/>
    <mergeCell ref="F69:J69"/>
    <mergeCell ref="K69:P69"/>
    <mergeCell ref="Q69:Q71"/>
    <mergeCell ref="F70:F71"/>
    <mergeCell ref="G70:G71"/>
    <mergeCell ref="H70:I70"/>
    <mergeCell ref="J70:J71"/>
    <mergeCell ref="K70:K71"/>
    <mergeCell ref="L70:L71"/>
    <mergeCell ref="M70:M71"/>
    <mergeCell ref="N70:O70"/>
    <mergeCell ref="P70:P71"/>
    <mergeCell ref="B96:B98"/>
    <mergeCell ref="C96:C98"/>
    <mergeCell ref="D96:D98"/>
    <mergeCell ref="E96:E98"/>
    <mergeCell ref="F96:J96"/>
    <mergeCell ref="D125:E125"/>
    <mergeCell ref="F138:G138"/>
    <mergeCell ref="K96:P96"/>
    <mergeCell ref="Q96:Q98"/>
    <mergeCell ref="F97:F98"/>
    <mergeCell ref="G97:G98"/>
    <mergeCell ref="H97:I97"/>
    <mergeCell ref="J97:J98"/>
    <mergeCell ref="K97:K98"/>
    <mergeCell ref="L97:L98"/>
    <mergeCell ref="M97:M98"/>
    <mergeCell ref="N97:O97"/>
    <mergeCell ref="P97:P98"/>
  </mergeCells>
  <pageMargins left="0.7" right="0.7" top="0.75" bottom="0.75" header="0.511811023622047" footer="0.511811023622047"/>
  <pageSetup paperSize="9" scale="64" orientation="landscape" r:id="rId1"/>
  <rowBreaks count="4" manualBreakCount="4">
    <brk id="27" max="16383" man="1"/>
    <brk id="46" max="16383" man="1"/>
    <brk id="68" max="16383" man="1"/>
    <brk id="95" max="16383" man="1"/>
  </rowBreaks>
</worksheet>
</file>

<file path=docProps/app.xml><?xml version="1.0" encoding="utf-8"?>
<Properties xmlns="http://schemas.openxmlformats.org/officeDocument/2006/extended-properties" xmlns:vt="http://schemas.openxmlformats.org/officeDocument/2006/docPropsVTypes">
  <Template/>
  <TotalTime>105</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додаток 3</vt:lpstr>
      <vt:lpstr>'додаток 3'!Область_печати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Silenko.O</dc:creator>
  <dc:description/>
  <cp:lastModifiedBy>Silenko Olga</cp:lastModifiedBy>
  <cp:revision>12</cp:revision>
  <cp:lastPrinted>2024-12-13T12:11:46Z</cp:lastPrinted>
  <dcterms:created xsi:type="dcterms:W3CDTF">2006-09-16T00:00:00Z</dcterms:created>
  <dcterms:modified xsi:type="dcterms:W3CDTF">2024-12-13T12:11:51Z</dcterms:modified>
  <dc:language>uk-UA</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