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6'!$A$1:$J$60</definedName>
  </definedNames>
  <calcPr calcId="145621"/>
</workbook>
</file>

<file path=xl/calcChain.xml><?xml version="1.0" encoding="utf-8"?>
<calcChain xmlns="http://schemas.openxmlformats.org/spreadsheetml/2006/main">
  <c r="I45" i="7" l="1"/>
  <c r="I14" i="7" s="1"/>
  <c r="H16" i="7"/>
  <c r="H14" i="7"/>
  <c r="G43" i="7"/>
  <c r="H29" i="7" l="1"/>
  <c r="H35" i="7" l="1"/>
  <c r="H32" i="7"/>
  <c r="I35" i="7" l="1"/>
  <c r="H57" i="7"/>
  <c r="H56" i="7" l="1"/>
  <c r="H42" i="7"/>
  <c r="H54" i="7"/>
  <c r="H27" i="7" l="1"/>
  <c r="H31" i="7"/>
  <c r="H15" i="7" l="1"/>
  <c r="J35" i="7" l="1"/>
  <c r="H23" i="7"/>
  <c r="G37" i="7"/>
  <c r="G42" i="7" l="1"/>
  <c r="H53" i="7"/>
  <c r="H52" i="7" s="1"/>
  <c r="G56" i="7"/>
  <c r="J45" i="7" l="1"/>
  <c r="J14" i="7" s="1"/>
  <c r="H33" i="7" l="1"/>
  <c r="I30" i="7"/>
  <c r="J30" i="7"/>
  <c r="G58" i="7"/>
  <c r="H38" i="7"/>
  <c r="I33" i="7"/>
  <c r="J33" i="7"/>
  <c r="G46" i="7"/>
  <c r="G45" i="7"/>
  <c r="G44" i="7"/>
  <c r="G28" i="7"/>
  <c r="G22" i="7"/>
  <c r="G33" i="7" l="1"/>
  <c r="G15" i="7" l="1"/>
  <c r="G16" i="7"/>
  <c r="G17" i="7"/>
  <c r="G18" i="7"/>
  <c r="G19" i="7"/>
  <c r="G20" i="7"/>
  <c r="G21" i="7"/>
  <c r="G23" i="7"/>
  <c r="G27" i="7"/>
  <c r="G29" i="7"/>
  <c r="G31" i="7"/>
  <c r="G32" i="7"/>
  <c r="G34" i="7"/>
  <c r="G35" i="7"/>
  <c r="G36" i="7"/>
  <c r="G38" i="7"/>
  <c r="G47" i="7"/>
  <c r="G48" i="7"/>
  <c r="G53" i="7"/>
  <c r="G54" i="7"/>
  <c r="G55" i="7"/>
  <c r="G57" i="7"/>
  <c r="H30" i="7"/>
  <c r="I13" i="7"/>
  <c r="J13" i="7"/>
  <c r="I52" i="7"/>
  <c r="G52" i="7" s="1"/>
  <c r="J52" i="7"/>
  <c r="G30" i="7" l="1"/>
  <c r="G14" i="7"/>
  <c r="G13" i="7" s="1"/>
  <c r="J51" i="7"/>
  <c r="J50" i="7" s="1"/>
  <c r="J49" i="7" s="1"/>
  <c r="J59" i="7" s="1"/>
  <c r="I51" i="7"/>
  <c r="I50" i="7" s="1"/>
  <c r="I49" i="7" s="1"/>
  <c r="I59" i="7" s="1"/>
  <c r="K59" i="7" s="1"/>
  <c r="H51" i="7"/>
  <c r="H50" i="7" s="1"/>
  <c r="H49" i="7" s="1"/>
  <c r="H13" i="7" l="1"/>
  <c r="H59" i="7" s="1"/>
  <c r="G51" i="7"/>
  <c r="G50" i="7" s="1"/>
  <c r="G49" i="7" s="1"/>
  <c r="G59" i="7" s="1"/>
</calcChain>
</file>

<file path=xl/sharedStrings.xml><?xml version="1.0" encoding="utf-8"?>
<sst xmlns="http://schemas.openxmlformats.org/spreadsheetml/2006/main" count="306" uniqueCount="164">
  <si>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</si>
  <si>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</si>
  <si>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</si>
  <si>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</si>
  <si>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</si>
  <si>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</si>
  <si>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</si>
  <si>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</si>
  <si>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</si>
  <si>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</si>
  <si>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</si>
  <si>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</si>
  <si>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</si>
  <si>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</si>
  <si>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</si>
  <si>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</si>
  <si>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</si>
  <si>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</si>
  <si>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</si>
  <si>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</si>
  <si>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</si>
  <si>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</si>
  <si>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</si>
  <si>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</si>
  <si>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</si>
  <si>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</si>
  <si>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</si>
  <si>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</si>
  <si>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</si>
  <si>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</si>
  <si>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</si>
  <si>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</si>
  <si>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</si>
  <si>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</si>
  <si>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</si>
  <si>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</si>
  <si>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</si>
  <si>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</si>
  <si>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</si>
  <si>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</si>
  <si>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</si>
  <si>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</si>
  <si>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</si>
  <si>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</si>
  <si>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</si>
  <si>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</si>
  <si>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</si>
  <si>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</si>
  <si>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</si>
  <si>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</si>
  <si>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</si>
  <si>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</si>
  <si>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</si>
  <si>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</si>
  <si>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</si>
  <si>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</si>
  <si>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</si>
  <si>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</si>
  <si>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</si>
  <si>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</si>
  <si>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</si>
  <si>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</si>
  <si>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</si>
  <si>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</si>
  <si>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</si>
  <si>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</si>
  <si>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</si>
  <si>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</si>
  <si>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</si>
  <si>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</si>
  <si>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</si>
  <si>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</si>
  <si>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</si>
  <si>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</si>
  <si>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</si>
  <si>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</si>
  <si>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</si>
  <si>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</si>
  <si>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</si>
  <si>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</si>
  <si>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</si>
  <si>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</si>
  <si>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</si>
  <si>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</si>
  <si>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</si>
  <si>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</si>
  <si>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</si>
  <si>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</si>
  <si>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</si>
  <si>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</si>
  <si>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</si>
  <si>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</si>
  <si>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</si>
  <si>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</si>
  <si>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</si>
  <si>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</si>
  <si>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</si>
  <si>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</si>
  <si>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</si>
  <si>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</si>
  <si>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</si>
  <si>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</si>
  <si>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</si>
  <si>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</si>
  <si>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</si>
  <si>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</si>
  <si>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</si>
  <si>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</si>
  <si>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</si>
  <si>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</si>
  <si>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</si>
  <si>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</si>
  <si>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</si>
  <si>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</si>
  <si>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</si>
  <si>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</si>
  <si>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</si>
  <si>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</si>
  <si>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</si>
  <si>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</si>
  <si>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</si>
  <si>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</si>
  <si>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</si>
  <si>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</si>
  <si>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</si>
  <si>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</si>
  <si>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</si>
  <si>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</si>
  <si>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</si>
  <si>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</si>
  <si>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</si>
  <si>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</si>
  <si>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</si>
  <si>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</si>
  <si>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</si>
  <si>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</si>
  <si>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0213210</t>
  </si>
  <si>
    <t>1050</t>
  </si>
  <si>
    <t>Організація та проведення громадських робіт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</si>
  <si>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</si>
  <si>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</si>
  <si>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</si>
  <si>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</si>
  <si>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</si>
  <si>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</si>
  <si>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</si>
  <si>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</si>
  <si>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</si>
  <si>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</si>
  <si>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 організації та фінансування громадських робіт у 2021 році.</t>
  </si>
  <si>
    <t xml:space="preserve"> рішення сільської ради від 22.12.2020 року № 4-22/VIII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</si>
  <si>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</si>
  <si>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</si>
  <si>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</si>
  <si>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</si>
  <si>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</si>
  <si>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</si>
  <si>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</si>
  <si>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</si>
  <si>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</si>
  <si>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</si>
  <si>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</si>
  <si>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</si>
  <si>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>(в редакції рішення сільської ради від 27 серпня 2021 р.№ 18-3/VІІІ)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</si>
</sst>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4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/>
    <xf numFmtId="0" fontId="16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zoomScaleNormal="100" zoomScaleSheetLayoutView="100" workbookViewId="0">
      <selection activeCell="F10" sqref="F10:F11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62" t="s">
        <v>37</v>
      </c>
      <c r="I1" s="62"/>
      <c r="J1" s="62"/>
    </row>
    <row r="2" spans="1:11" s="7" customFormat="1" ht="15" customHeight="1" x14ac:dyDescent="0.2">
      <c r="A2" s="6"/>
      <c r="C2" s="8"/>
      <c r="D2" s="8"/>
      <c r="E2" s="63" t="s">
        <v>100</v>
      </c>
      <c r="F2" s="63"/>
      <c r="G2" s="63"/>
      <c r="H2" s="63"/>
      <c r="I2" s="63"/>
      <c r="J2" s="63"/>
    </row>
    <row r="3" spans="1:11" s="7" customFormat="1" ht="12" customHeight="1" x14ac:dyDescent="0.2">
      <c r="A3" s="6"/>
      <c r="C3" s="9"/>
      <c r="D3" s="9"/>
      <c r="E3" s="61" t="s">
        <v>135</v>
      </c>
      <c r="F3" s="61"/>
      <c r="G3" s="61"/>
      <c r="H3" s="61"/>
      <c r="I3" s="61"/>
      <c r="J3" s="61"/>
    </row>
    <row r="4" spans="1:11" s="7" customFormat="1" ht="12" customHeight="1" x14ac:dyDescent="0.2">
      <c r="A4" s="24"/>
      <c r="C4" s="9"/>
      <c r="D4" s="9"/>
      <c r="E4" s="25"/>
      <c r="F4" s="61" t="s">
        <v>163</v>
      </c>
      <c r="G4" s="61"/>
      <c r="H4" s="61"/>
      <c r="I4" s="61"/>
      <c r="J4" s="61"/>
    </row>
    <row r="5" spans="1:11" s="11" customFormat="1" ht="20.100000000000001" customHeight="1" x14ac:dyDescent="0.2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9" t="s">
        <v>68</v>
      </c>
      <c r="B7" s="59"/>
      <c r="C7" s="59"/>
      <c r="D7" s="59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60" t="s">
        <v>69</v>
      </c>
      <c r="B8" s="60"/>
      <c r="C8" s="60"/>
      <c r="D8" s="60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7" t="s">
        <v>57</v>
      </c>
      <c r="B10" s="57" t="s">
        <v>55</v>
      </c>
      <c r="C10" s="57" t="s">
        <v>26</v>
      </c>
      <c r="D10" s="57" t="s">
        <v>84</v>
      </c>
      <c r="E10" s="57" t="s">
        <v>85</v>
      </c>
      <c r="F10" s="57" t="s">
        <v>86</v>
      </c>
      <c r="G10" s="57" t="s">
        <v>22</v>
      </c>
      <c r="H10" s="57" t="s">
        <v>2</v>
      </c>
      <c r="I10" s="57" t="s">
        <v>0</v>
      </c>
      <c r="J10" s="57"/>
      <c r="K10" s="3"/>
    </row>
    <row r="11" spans="1:11" s="15" customFormat="1" ht="87" customHeight="1" x14ac:dyDescent="0.2">
      <c r="A11" s="57"/>
      <c r="B11" s="57"/>
      <c r="C11" s="57"/>
      <c r="D11" s="57"/>
      <c r="E11" s="57"/>
      <c r="F11" s="57"/>
      <c r="G11" s="57"/>
      <c r="H11" s="57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5573948</v>
      </c>
      <c r="H13" s="32">
        <f>H14</f>
        <v>4722756</v>
      </c>
      <c r="I13" s="37">
        <f>I14</f>
        <v>851192</v>
      </c>
      <c r="J13" s="37">
        <f>J14</f>
        <v>836192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5573948</v>
      </c>
      <c r="H14" s="32">
        <f>H15+H16+H17+H18+H19+H20+H21+H23+H27+H29+H30+H33+H38+H42+H47+H48+H22+H28+H44+H45+H46+H37+H43</f>
        <v>4722756</v>
      </c>
      <c r="I14" s="32">
        <f t="shared" ref="I14:J14" si="0">I15+I16+I17+I18+I19+I20+I21+I23+I27+I29+I30+I33+I38+I42+I47+I48+I22+I28+I44+I45+I46+I37+I43</f>
        <v>851192</v>
      </c>
      <c r="J14" s="32">
        <f t="shared" si="0"/>
        <v>836192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154</v>
      </c>
      <c r="F15" s="38" t="s">
        <v>102</v>
      </c>
      <c r="G15" s="32">
        <f t="shared" ref="G15:G17" si="1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1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154</v>
      </c>
      <c r="F17" s="38" t="s">
        <v>102</v>
      </c>
      <c r="G17" s="32">
        <f t="shared" si="1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2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2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2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220000</v>
      </c>
      <c r="H21" s="33">
        <v>220000</v>
      </c>
      <c r="I21" s="39">
        <v>0</v>
      </c>
      <c r="J21" s="33">
        <v>0</v>
      </c>
      <c r="K21" s="3"/>
    </row>
    <row r="22" spans="1:11" s="28" customFormat="1" ht="57" customHeight="1" x14ac:dyDescent="0.2">
      <c r="A22" s="40" t="s">
        <v>136</v>
      </c>
      <c r="B22" s="41">
        <v>3210</v>
      </c>
      <c r="C22" s="40" t="s">
        <v>137</v>
      </c>
      <c r="D22" s="42" t="s">
        <v>138</v>
      </c>
      <c r="E22" s="43" t="s">
        <v>149</v>
      </c>
      <c r="F22" s="44" t="s">
        <v>150</v>
      </c>
      <c r="G22" s="49">
        <f>H22+I22</f>
        <v>36600</v>
      </c>
      <c r="H22" s="45">
        <v>36600</v>
      </c>
      <c r="I22" s="39">
        <v>0</v>
      </c>
      <c r="J22" s="33">
        <v>0</v>
      </c>
    </row>
    <row r="23" spans="1:11" s="15" customFormat="1" ht="62.25" customHeight="1" x14ac:dyDescent="0.2">
      <c r="A23" s="35" t="s">
        <v>8</v>
      </c>
      <c r="B23" s="35" t="s">
        <v>30</v>
      </c>
      <c r="C23" s="35" t="s">
        <v>9</v>
      </c>
      <c r="D23" s="38" t="s">
        <v>10</v>
      </c>
      <c r="E23" s="38" t="s">
        <v>105</v>
      </c>
      <c r="F23" s="38" t="s">
        <v>106</v>
      </c>
      <c r="G23" s="32">
        <f>H23+I23</f>
        <v>170000</v>
      </c>
      <c r="H23" s="33">
        <f>120000+50000</f>
        <v>170000</v>
      </c>
      <c r="I23" s="39">
        <v>0</v>
      </c>
      <c r="J23" s="33">
        <v>0</v>
      </c>
      <c r="K23" s="3"/>
    </row>
    <row r="24" spans="1:11" s="15" customFormat="1" ht="17.100000000000001" customHeight="1" x14ac:dyDescent="0.2">
      <c r="A24" s="57" t="s">
        <v>57</v>
      </c>
      <c r="B24" s="57" t="s">
        <v>55</v>
      </c>
      <c r="C24" s="57" t="s">
        <v>26</v>
      </c>
      <c r="D24" s="57" t="s">
        <v>84</v>
      </c>
      <c r="E24" s="57" t="s">
        <v>85</v>
      </c>
      <c r="F24" s="57" t="s">
        <v>86</v>
      </c>
      <c r="G24" s="57" t="s">
        <v>22</v>
      </c>
      <c r="H24" s="57" t="s">
        <v>2</v>
      </c>
      <c r="I24" s="57" t="s">
        <v>0</v>
      </c>
      <c r="J24" s="57"/>
      <c r="K24" s="3"/>
    </row>
    <row r="25" spans="1:11" s="15" customFormat="1" ht="81" customHeight="1" x14ac:dyDescent="0.2">
      <c r="A25" s="57"/>
      <c r="B25" s="57"/>
      <c r="C25" s="57"/>
      <c r="D25" s="57"/>
      <c r="E25" s="57"/>
      <c r="F25" s="57"/>
      <c r="G25" s="57"/>
      <c r="H25" s="57"/>
      <c r="I25" s="34" t="s">
        <v>24</v>
      </c>
      <c r="J25" s="35" t="s">
        <v>23</v>
      </c>
      <c r="K25" s="3"/>
    </row>
    <row r="26" spans="1:11" s="15" customFormat="1" ht="12" customHeight="1" x14ac:dyDescent="0.2">
      <c r="A26" s="35" t="s">
        <v>58</v>
      </c>
      <c r="B26" s="35" t="s">
        <v>59</v>
      </c>
      <c r="C26" s="35" t="s">
        <v>60</v>
      </c>
      <c r="D26" s="35" t="s">
        <v>61</v>
      </c>
      <c r="E26" s="35" t="s">
        <v>62</v>
      </c>
      <c r="F26" s="35" t="s">
        <v>63</v>
      </c>
      <c r="G26" s="35" t="s">
        <v>87</v>
      </c>
      <c r="H26" s="35" t="s">
        <v>88</v>
      </c>
      <c r="I26" s="34" t="s">
        <v>89</v>
      </c>
      <c r="J26" s="35" t="s">
        <v>90</v>
      </c>
      <c r="K26" s="3"/>
    </row>
    <row r="27" spans="1:11" s="15" customFormat="1" ht="45.75" customHeight="1" x14ac:dyDescent="0.2">
      <c r="A27" s="35" t="s">
        <v>49</v>
      </c>
      <c r="B27" s="35" t="s">
        <v>56</v>
      </c>
      <c r="C27" s="35" t="s">
        <v>50</v>
      </c>
      <c r="D27" s="38" t="s">
        <v>51</v>
      </c>
      <c r="E27" s="38" t="s">
        <v>107</v>
      </c>
      <c r="F27" s="38" t="s">
        <v>108</v>
      </c>
      <c r="G27" s="32">
        <f t="shared" ref="G27:G32" si="3">H27+I27</f>
        <v>22000</v>
      </c>
      <c r="H27" s="33">
        <f>15000+7000</f>
        <v>22000</v>
      </c>
      <c r="I27" s="39">
        <v>0</v>
      </c>
      <c r="J27" s="33">
        <v>0</v>
      </c>
      <c r="K27" s="3"/>
    </row>
    <row r="28" spans="1:11" s="28" customFormat="1" ht="72" customHeight="1" x14ac:dyDescent="0.2">
      <c r="A28" s="40" t="s">
        <v>139</v>
      </c>
      <c r="B28" s="40" t="s">
        <v>140</v>
      </c>
      <c r="C28" s="40" t="s">
        <v>11</v>
      </c>
      <c r="D28" s="46" t="s">
        <v>141</v>
      </c>
      <c r="E28" s="38" t="s">
        <v>109</v>
      </c>
      <c r="F28" s="38" t="s">
        <v>110</v>
      </c>
      <c r="G28" s="49">
        <f>H28+I28</f>
        <v>15000</v>
      </c>
      <c r="H28" s="45">
        <v>15000</v>
      </c>
      <c r="I28" s="45">
        <v>0</v>
      </c>
      <c r="J28" s="45">
        <v>0</v>
      </c>
    </row>
    <row r="29" spans="1:11" s="15" customFormat="1" ht="55.5" customHeight="1" x14ac:dyDescent="0.2">
      <c r="A29" s="35" t="s">
        <v>31</v>
      </c>
      <c r="B29" s="35" t="s">
        <v>32</v>
      </c>
      <c r="C29" s="35" t="s">
        <v>11</v>
      </c>
      <c r="D29" s="38" t="s">
        <v>29</v>
      </c>
      <c r="E29" s="38" t="s">
        <v>109</v>
      </c>
      <c r="F29" s="38" t="s">
        <v>110</v>
      </c>
      <c r="G29" s="32">
        <f t="shared" si="3"/>
        <v>20000</v>
      </c>
      <c r="H29" s="33">
        <f>30000-10000</f>
        <v>20000</v>
      </c>
      <c r="I29" s="39">
        <v>0</v>
      </c>
      <c r="J29" s="33">
        <v>0</v>
      </c>
      <c r="K29" s="3"/>
    </row>
    <row r="30" spans="1:11" s="15" customFormat="1" ht="64.5" customHeight="1" x14ac:dyDescent="0.2">
      <c r="A30" s="35" t="s">
        <v>52</v>
      </c>
      <c r="B30" s="35" t="s">
        <v>53</v>
      </c>
      <c r="C30" s="35" t="s">
        <v>12</v>
      </c>
      <c r="D30" s="38" t="s">
        <v>54</v>
      </c>
      <c r="E30" s="31" t="s">
        <v>1</v>
      </c>
      <c r="F30" s="31" t="s">
        <v>1</v>
      </c>
      <c r="G30" s="32">
        <f>H30+I30</f>
        <v>1312740</v>
      </c>
      <c r="H30" s="33">
        <f>H31+H32</f>
        <v>1312740</v>
      </c>
      <c r="I30" s="33">
        <f t="shared" ref="I30:J30" si="4">I31+I32</f>
        <v>0</v>
      </c>
      <c r="J30" s="33">
        <f t="shared" si="4"/>
        <v>0</v>
      </c>
      <c r="K30" s="3"/>
    </row>
    <row r="31" spans="1:11" s="15" customFormat="1" ht="66.75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111</v>
      </c>
      <c r="F31" s="38" t="s">
        <v>112</v>
      </c>
      <c r="G31" s="32">
        <f t="shared" si="3"/>
        <v>780000</v>
      </c>
      <c r="H31" s="33">
        <f>300000+400000+80000</f>
        <v>780000</v>
      </c>
      <c r="I31" s="39">
        <v>0</v>
      </c>
      <c r="J31" s="33">
        <v>0</v>
      </c>
      <c r="K31" s="3"/>
    </row>
    <row r="32" spans="1:11" s="15" customFormat="1" ht="51" customHeight="1" x14ac:dyDescent="0.2">
      <c r="A32" s="31" t="s">
        <v>1</v>
      </c>
      <c r="B32" s="31" t="s">
        <v>1</v>
      </c>
      <c r="C32" s="31" t="s">
        <v>1</v>
      </c>
      <c r="D32" s="31" t="s">
        <v>1</v>
      </c>
      <c r="E32" s="38" t="s">
        <v>94</v>
      </c>
      <c r="F32" s="38" t="s">
        <v>113</v>
      </c>
      <c r="G32" s="32">
        <f t="shared" si="3"/>
        <v>532740</v>
      </c>
      <c r="H32" s="33">
        <f>200000+226740+10000+20000+10000+28000+38000</f>
        <v>532740</v>
      </c>
      <c r="I32" s="39">
        <v>0</v>
      </c>
      <c r="J32" s="33">
        <v>0</v>
      </c>
      <c r="K32" s="3"/>
    </row>
    <row r="33" spans="1:11" s="15" customFormat="1" ht="24" customHeight="1" x14ac:dyDescent="0.2">
      <c r="A33" s="35" t="s">
        <v>13</v>
      </c>
      <c r="B33" s="35" t="s">
        <v>33</v>
      </c>
      <c r="C33" s="35" t="s">
        <v>12</v>
      </c>
      <c r="D33" s="38" t="s">
        <v>14</v>
      </c>
      <c r="E33" s="31" t="s">
        <v>1</v>
      </c>
      <c r="F33" s="31" t="s">
        <v>1</v>
      </c>
      <c r="G33" s="32">
        <f>H33+I33</f>
        <v>1678316</v>
      </c>
      <c r="H33" s="33">
        <f>H34+H35+H36</f>
        <v>979416</v>
      </c>
      <c r="I33" s="33">
        <f>I34+I35+I36</f>
        <v>698900</v>
      </c>
      <c r="J33" s="33">
        <f>J34+J35+J36</f>
        <v>698900</v>
      </c>
      <c r="K33" s="3"/>
    </row>
    <row r="34" spans="1:11" s="15" customFormat="1" ht="67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114</v>
      </c>
      <c r="F34" s="38" t="s">
        <v>115</v>
      </c>
      <c r="G34" s="32">
        <f t="shared" ref="G34:G35" si="5">H34+I34</f>
        <v>5000</v>
      </c>
      <c r="H34" s="33">
        <v>5000</v>
      </c>
      <c r="I34" s="39">
        <v>0</v>
      </c>
      <c r="J34" s="33">
        <v>0</v>
      </c>
      <c r="K34" s="3"/>
    </row>
    <row r="35" spans="1:11" s="15" customFormat="1" ht="52.5" customHeight="1" x14ac:dyDescent="0.2">
      <c r="A35" s="31" t="s">
        <v>1</v>
      </c>
      <c r="B35" s="31" t="s">
        <v>1</v>
      </c>
      <c r="C35" s="31" t="s">
        <v>1</v>
      </c>
      <c r="D35" s="31" t="s">
        <v>1</v>
      </c>
      <c r="E35" s="38" t="s">
        <v>116</v>
      </c>
      <c r="F35" s="38" t="s">
        <v>117</v>
      </c>
      <c r="G35" s="32">
        <f t="shared" si="5"/>
        <v>1657316</v>
      </c>
      <c r="H35" s="33">
        <f>1153416-180000-15000</f>
        <v>958416</v>
      </c>
      <c r="I35" s="39">
        <f>50000+650000-1100</f>
        <v>698900</v>
      </c>
      <c r="J35" s="33">
        <f>I35</f>
        <v>698900</v>
      </c>
      <c r="K35" s="3"/>
    </row>
    <row r="36" spans="1:11" s="15" customFormat="1" ht="69.75" customHeight="1" x14ac:dyDescent="0.2">
      <c r="A36" s="31" t="s">
        <v>1</v>
      </c>
      <c r="B36" s="31" t="s">
        <v>1</v>
      </c>
      <c r="C36" s="31" t="s">
        <v>1</v>
      </c>
      <c r="D36" s="31" t="s">
        <v>1</v>
      </c>
      <c r="E36" s="38" t="s">
        <v>118</v>
      </c>
      <c r="F36" s="38" t="s">
        <v>119</v>
      </c>
      <c r="G36" s="32">
        <f>H36+I36</f>
        <v>16000</v>
      </c>
      <c r="H36" s="33">
        <v>16000</v>
      </c>
      <c r="I36" s="39">
        <v>0</v>
      </c>
      <c r="J36" s="33">
        <v>0</v>
      </c>
      <c r="K36" s="3"/>
    </row>
    <row r="37" spans="1:11" s="53" customFormat="1" ht="39" customHeight="1" x14ac:dyDescent="0.2">
      <c r="A37" s="51">
        <v>217110</v>
      </c>
      <c r="B37" s="51">
        <v>7110</v>
      </c>
      <c r="C37" s="51" t="s">
        <v>82</v>
      </c>
      <c r="D37" s="38" t="s">
        <v>155</v>
      </c>
      <c r="E37" s="38" t="s">
        <v>157</v>
      </c>
      <c r="F37" s="38" t="s">
        <v>156</v>
      </c>
      <c r="G37" s="32">
        <f>H37+I37</f>
        <v>30000</v>
      </c>
      <c r="H37" s="33">
        <v>30000</v>
      </c>
      <c r="I37" s="39">
        <v>0</v>
      </c>
      <c r="J37" s="33">
        <v>0</v>
      </c>
      <c r="K37" s="52"/>
    </row>
    <row r="38" spans="1:11" s="15" customFormat="1" ht="43.5" customHeight="1" x14ac:dyDescent="0.2">
      <c r="A38" s="35" t="s">
        <v>81</v>
      </c>
      <c r="B38" s="35" t="s">
        <v>80</v>
      </c>
      <c r="C38" s="35" t="s">
        <v>82</v>
      </c>
      <c r="D38" s="38" t="s">
        <v>95</v>
      </c>
      <c r="E38" s="38" t="s">
        <v>120</v>
      </c>
      <c r="F38" s="38" t="s">
        <v>121</v>
      </c>
      <c r="G38" s="32">
        <f>H38+I38</f>
        <v>160000</v>
      </c>
      <c r="H38" s="33">
        <f>10000+150000</f>
        <v>160000</v>
      </c>
      <c r="I38" s="39">
        <v>0</v>
      </c>
      <c r="J38" s="33">
        <v>0</v>
      </c>
      <c r="K38" s="3"/>
    </row>
    <row r="39" spans="1:11" s="15" customFormat="1" ht="17.100000000000001" customHeight="1" x14ac:dyDescent="0.2">
      <c r="A39" s="57" t="s">
        <v>57</v>
      </c>
      <c r="B39" s="57" t="s">
        <v>55</v>
      </c>
      <c r="C39" s="57" t="s">
        <v>26</v>
      </c>
      <c r="D39" s="57" t="s">
        <v>84</v>
      </c>
      <c r="E39" s="57" t="s">
        <v>85</v>
      </c>
      <c r="F39" s="57" t="s">
        <v>86</v>
      </c>
      <c r="G39" s="57" t="s">
        <v>22</v>
      </c>
      <c r="H39" s="57" t="s">
        <v>2</v>
      </c>
      <c r="I39" s="57" t="s">
        <v>0</v>
      </c>
      <c r="J39" s="57"/>
      <c r="K39" s="3"/>
    </row>
    <row r="40" spans="1:11" s="15" customFormat="1" ht="84.75" customHeight="1" x14ac:dyDescent="0.2">
      <c r="A40" s="57"/>
      <c r="B40" s="57"/>
      <c r="C40" s="57"/>
      <c r="D40" s="57"/>
      <c r="E40" s="57"/>
      <c r="F40" s="57"/>
      <c r="G40" s="57"/>
      <c r="H40" s="57"/>
      <c r="I40" s="34" t="s">
        <v>24</v>
      </c>
      <c r="J40" s="35" t="s">
        <v>23</v>
      </c>
      <c r="K40" s="3"/>
    </row>
    <row r="41" spans="1:11" s="15" customFormat="1" ht="12" customHeight="1" x14ac:dyDescent="0.2">
      <c r="A41" s="35" t="s">
        <v>58</v>
      </c>
      <c r="B41" s="35" t="s">
        <v>59</v>
      </c>
      <c r="C41" s="35" t="s">
        <v>60</v>
      </c>
      <c r="D41" s="35" t="s">
        <v>61</v>
      </c>
      <c r="E41" s="35" t="s">
        <v>62</v>
      </c>
      <c r="F41" s="35" t="s">
        <v>63</v>
      </c>
      <c r="G41" s="35" t="s">
        <v>87</v>
      </c>
      <c r="H41" s="35" t="s">
        <v>88</v>
      </c>
      <c r="I41" s="34" t="s">
        <v>89</v>
      </c>
      <c r="J41" s="35" t="s">
        <v>90</v>
      </c>
      <c r="K41" s="3"/>
    </row>
    <row r="42" spans="1:11" s="15" customFormat="1" ht="44.25" customHeight="1" x14ac:dyDescent="0.2">
      <c r="A42" s="35" t="s">
        <v>15</v>
      </c>
      <c r="B42" s="35" t="s">
        <v>34</v>
      </c>
      <c r="C42" s="35" t="s">
        <v>16</v>
      </c>
      <c r="D42" s="38" t="s">
        <v>99</v>
      </c>
      <c r="E42" s="38" t="s">
        <v>122</v>
      </c>
      <c r="F42" s="38" t="s">
        <v>123</v>
      </c>
      <c r="G42" s="32">
        <f t="shared" ref="G42:G47" si="6">H42+I42</f>
        <v>332000</v>
      </c>
      <c r="H42" s="33">
        <f>300000+32000</f>
        <v>332000</v>
      </c>
      <c r="I42" s="39">
        <v>0</v>
      </c>
      <c r="J42" s="33">
        <v>0</v>
      </c>
      <c r="K42" s="3"/>
    </row>
    <row r="43" spans="1:11" s="15" customFormat="1" ht="44.25" customHeight="1" x14ac:dyDescent="0.2">
      <c r="A43" s="56" t="s">
        <v>162</v>
      </c>
      <c r="B43" s="55">
        <v>7622</v>
      </c>
      <c r="C43" s="56" t="s">
        <v>161</v>
      </c>
      <c r="D43" s="38" t="s">
        <v>160</v>
      </c>
      <c r="E43" s="38" t="s">
        <v>159</v>
      </c>
      <c r="F43" s="38" t="s">
        <v>158</v>
      </c>
      <c r="G43" s="32">
        <f t="shared" ref="G43" si="7">H43+I43</f>
        <v>50000</v>
      </c>
      <c r="H43" s="33">
        <v>50000</v>
      </c>
      <c r="I43" s="39">
        <v>0</v>
      </c>
      <c r="J43" s="33">
        <v>0</v>
      </c>
      <c r="K43" s="3"/>
    </row>
    <row r="44" spans="1:11" s="30" customFormat="1" ht="32.25" customHeight="1" x14ac:dyDescent="0.2">
      <c r="A44" s="40" t="s">
        <v>142</v>
      </c>
      <c r="B44" s="40" t="s">
        <v>143</v>
      </c>
      <c r="C44" s="40" t="s">
        <v>144</v>
      </c>
      <c r="D44" s="47" t="s">
        <v>145</v>
      </c>
      <c r="E44" s="38" t="s">
        <v>101</v>
      </c>
      <c r="F44" s="38" t="s">
        <v>102</v>
      </c>
      <c r="G44" s="50">
        <f>H44+I44</f>
        <v>40000</v>
      </c>
      <c r="H44" s="29">
        <v>0</v>
      </c>
      <c r="I44" s="29">
        <v>40000</v>
      </c>
      <c r="J44" s="29">
        <v>40000</v>
      </c>
    </row>
    <row r="45" spans="1:11" s="30" customFormat="1" ht="38.25" customHeight="1" x14ac:dyDescent="0.2">
      <c r="A45" s="40" t="s">
        <v>142</v>
      </c>
      <c r="B45" s="40" t="s">
        <v>143</v>
      </c>
      <c r="C45" s="40" t="s">
        <v>144</v>
      </c>
      <c r="D45" s="47" t="s">
        <v>145</v>
      </c>
      <c r="E45" s="38" t="s">
        <v>94</v>
      </c>
      <c r="F45" s="38" t="s">
        <v>113</v>
      </c>
      <c r="G45" s="50">
        <f>H45+I45</f>
        <v>97292</v>
      </c>
      <c r="H45" s="29">
        <v>0</v>
      </c>
      <c r="I45" s="29">
        <f>20000+48100-20000+18000+27000+4192</f>
        <v>97292</v>
      </c>
      <c r="J45" s="29">
        <f>I45</f>
        <v>97292</v>
      </c>
    </row>
    <row r="46" spans="1:11" s="30" customFormat="1" ht="32.25" customHeight="1" x14ac:dyDescent="0.2">
      <c r="A46" s="40" t="s">
        <v>146</v>
      </c>
      <c r="B46" s="40" t="s">
        <v>147</v>
      </c>
      <c r="C46" s="40" t="s">
        <v>144</v>
      </c>
      <c r="D46" s="47" t="s">
        <v>148</v>
      </c>
      <c r="E46" s="48" t="s">
        <v>151</v>
      </c>
      <c r="F46" s="41" t="s">
        <v>152</v>
      </c>
      <c r="G46" s="50">
        <f>H46+I46</f>
        <v>12000</v>
      </c>
      <c r="H46" s="29">
        <v>12000</v>
      </c>
      <c r="I46" s="29">
        <v>0</v>
      </c>
      <c r="J46" s="29">
        <v>0</v>
      </c>
    </row>
    <row r="47" spans="1:11" s="15" customFormat="1" ht="56.25" customHeight="1" x14ac:dyDescent="0.2">
      <c r="A47" s="35" t="s">
        <v>64</v>
      </c>
      <c r="B47" s="35" t="s">
        <v>65</v>
      </c>
      <c r="C47" s="35" t="s">
        <v>66</v>
      </c>
      <c r="D47" s="38" t="s">
        <v>67</v>
      </c>
      <c r="E47" s="38" t="s">
        <v>124</v>
      </c>
      <c r="F47" s="38" t="s">
        <v>125</v>
      </c>
      <c r="G47" s="32">
        <f t="shared" si="6"/>
        <v>30000</v>
      </c>
      <c r="H47" s="33">
        <v>30000</v>
      </c>
      <c r="I47" s="39">
        <v>0</v>
      </c>
      <c r="J47" s="33">
        <v>0</v>
      </c>
      <c r="K47" s="3"/>
    </row>
    <row r="48" spans="1:11" s="15" customFormat="1" ht="33.75" customHeight="1" x14ac:dyDescent="0.2">
      <c r="A48" s="35" t="s">
        <v>17</v>
      </c>
      <c r="B48" s="35" t="s">
        <v>35</v>
      </c>
      <c r="C48" s="35" t="s">
        <v>18</v>
      </c>
      <c r="D48" s="38" t="s">
        <v>19</v>
      </c>
      <c r="E48" s="38" t="s">
        <v>126</v>
      </c>
      <c r="F48" s="38" t="s">
        <v>127</v>
      </c>
      <c r="G48" s="32">
        <f>H48+I48</f>
        <v>15000</v>
      </c>
      <c r="H48" s="33">
        <v>0</v>
      </c>
      <c r="I48" s="39">
        <v>15000</v>
      </c>
      <c r="J48" s="33">
        <v>0</v>
      </c>
      <c r="K48" s="3"/>
    </row>
    <row r="49" spans="1:11" s="15" customFormat="1" ht="37.5" customHeight="1" x14ac:dyDescent="0.2">
      <c r="A49" s="31" t="s">
        <v>73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G50</f>
        <v>1334738</v>
      </c>
      <c r="H49" s="32">
        <f t="shared" ref="H49:J50" si="8">H50</f>
        <v>1334738</v>
      </c>
      <c r="I49" s="32">
        <f t="shared" si="8"/>
        <v>0</v>
      </c>
      <c r="J49" s="32">
        <f t="shared" si="8"/>
        <v>0</v>
      </c>
      <c r="K49" s="3"/>
    </row>
    <row r="50" spans="1:11" s="15" customFormat="1" ht="29.25" customHeight="1" x14ac:dyDescent="0.2">
      <c r="A50" s="31" t="s">
        <v>74</v>
      </c>
      <c r="B50" s="31" t="s">
        <v>1</v>
      </c>
      <c r="C50" s="31" t="s">
        <v>1</v>
      </c>
      <c r="D50" s="36" t="s">
        <v>96</v>
      </c>
      <c r="E50" s="31" t="s">
        <v>1</v>
      </c>
      <c r="F50" s="31" t="s">
        <v>1</v>
      </c>
      <c r="G50" s="32">
        <f>G51</f>
        <v>1334738</v>
      </c>
      <c r="H50" s="32">
        <f t="shared" si="8"/>
        <v>1334738</v>
      </c>
      <c r="I50" s="32">
        <f t="shared" si="8"/>
        <v>0</v>
      </c>
      <c r="J50" s="32">
        <f t="shared" si="8"/>
        <v>0</v>
      </c>
      <c r="K50" s="3"/>
    </row>
    <row r="51" spans="1:11" s="15" customFormat="1" ht="24" customHeight="1" x14ac:dyDescent="0.2">
      <c r="A51" s="31" t="s">
        <v>1</v>
      </c>
      <c r="B51" s="31">
        <v>9000</v>
      </c>
      <c r="C51" s="31" t="s">
        <v>1</v>
      </c>
      <c r="D51" s="36" t="s">
        <v>134</v>
      </c>
      <c r="E51" s="31" t="s">
        <v>1</v>
      </c>
      <c r="F51" s="31" t="s">
        <v>1</v>
      </c>
      <c r="G51" s="32">
        <f>G52+G58</f>
        <v>1334738</v>
      </c>
      <c r="H51" s="32">
        <f t="shared" ref="H51:J51" si="9">H52+H58</f>
        <v>1334738</v>
      </c>
      <c r="I51" s="32">
        <f t="shared" si="9"/>
        <v>0</v>
      </c>
      <c r="J51" s="32">
        <f t="shared" si="9"/>
        <v>0</v>
      </c>
      <c r="K51" s="3"/>
    </row>
    <row r="52" spans="1:11" s="15" customFormat="1" ht="48" customHeight="1" x14ac:dyDescent="0.2">
      <c r="A52" s="17">
        <v>3719770</v>
      </c>
      <c r="B52" s="17" t="s">
        <v>36</v>
      </c>
      <c r="C52" s="17" t="s">
        <v>20</v>
      </c>
      <c r="D52" s="18" t="s">
        <v>21</v>
      </c>
      <c r="E52" s="31" t="s">
        <v>1</v>
      </c>
      <c r="F52" s="31" t="s">
        <v>1</v>
      </c>
      <c r="G52" s="32">
        <f>H52+I52</f>
        <v>1294738</v>
      </c>
      <c r="H52" s="33">
        <f>SUM(H53:H57)</f>
        <v>1294738</v>
      </c>
      <c r="I52" s="33">
        <f t="shared" ref="I52:J52" si="10">SUM(I53:I57)</f>
        <v>0</v>
      </c>
      <c r="J52" s="33">
        <f t="shared" si="10"/>
        <v>0</v>
      </c>
      <c r="K52" s="3"/>
    </row>
    <row r="53" spans="1:11" s="15" customFormat="1" ht="38.25" customHeight="1" x14ac:dyDescent="0.2">
      <c r="A53" s="31" t="s">
        <v>1</v>
      </c>
      <c r="B53" s="31" t="s">
        <v>1</v>
      </c>
      <c r="C53" s="31" t="s">
        <v>1</v>
      </c>
      <c r="D53" s="31" t="s">
        <v>1</v>
      </c>
      <c r="E53" s="38" t="s">
        <v>154</v>
      </c>
      <c r="F53" s="38" t="s">
        <v>102</v>
      </c>
      <c r="G53" s="32">
        <f t="shared" ref="G53:G56" si="11">H53+I53</f>
        <v>128000</v>
      </c>
      <c r="H53" s="33">
        <f>58000+70000</f>
        <v>128000</v>
      </c>
      <c r="I53" s="39">
        <v>0</v>
      </c>
      <c r="J53" s="33">
        <v>0</v>
      </c>
      <c r="K53" s="3"/>
    </row>
    <row r="54" spans="1:11" s="15" customFormat="1" ht="54" customHeight="1" x14ac:dyDescent="0.2">
      <c r="A54" s="31" t="s">
        <v>1</v>
      </c>
      <c r="B54" s="31" t="s">
        <v>1</v>
      </c>
      <c r="C54" s="31" t="s">
        <v>1</v>
      </c>
      <c r="D54" s="31" t="s">
        <v>1</v>
      </c>
      <c r="E54" s="38" t="s">
        <v>128</v>
      </c>
      <c r="F54" s="38" t="s">
        <v>129</v>
      </c>
      <c r="G54" s="32">
        <f t="shared" si="11"/>
        <v>953000</v>
      </c>
      <c r="H54" s="33">
        <f>480000+180000+293000</f>
        <v>953000</v>
      </c>
      <c r="I54" s="39">
        <v>0</v>
      </c>
      <c r="J54" s="33">
        <v>0</v>
      </c>
      <c r="K54" s="3"/>
    </row>
    <row r="55" spans="1:11" s="15" customFormat="1" ht="22.5" customHeight="1" x14ac:dyDescent="0.2">
      <c r="A55" s="31" t="s">
        <v>1</v>
      </c>
      <c r="B55" s="31" t="s">
        <v>1</v>
      </c>
      <c r="C55" s="31" t="s">
        <v>1</v>
      </c>
      <c r="D55" s="31" t="s">
        <v>1</v>
      </c>
      <c r="E55" s="38" t="s">
        <v>130</v>
      </c>
      <c r="F55" s="38" t="s">
        <v>131</v>
      </c>
      <c r="G55" s="32">
        <f t="shared" si="11"/>
        <v>40684</v>
      </c>
      <c r="H55" s="33">
        <v>40684</v>
      </c>
      <c r="I55" s="39">
        <v>0</v>
      </c>
      <c r="J55" s="33">
        <v>0</v>
      </c>
      <c r="K55" s="3"/>
    </row>
    <row r="56" spans="1:11" s="15" customFormat="1" ht="42.75" customHeight="1" x14ac:dyDescent="0.2">
      <c r="A56" s="31"/>
      <c r="B56" s="31"/>
      <c r="C56" s="31"/>
      <c r="D56" s="31"/>
      <c r="E56" s="38" t="s">
        <v>107</v>
      </c>
      <c r="F56" s="38" t="s">
        <v>108</v>
      </c>
      <c r="G56" s="32">
        <f t="shared" si="11"/>
        <v>58052</v>
      </c>
      <c r="H56" s="33">
        <f>25000+12000+21052</f>
        <v>58052</v>
      </c>
      <c r="I56" s="39">
        <v>0</v>
      </c>
      <c r="J56" s="33">
        <v>0</v>
      </c>
      <c r="K56" s="3"/>
    </row>
    <row r="57" spans="1:11" s="15" customFormat="1" ht="52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132</v>
      </c>
      <c r="F57" s="38" t="s">
        <v>133</v>
      </c>
      <c r="G57" s="32">
        <f>H57+I57</f>
        <v>115002</v>
      </c>
      <c r="H57" s="33">
        <f>78930+36072</f>
        <v>115002</v>
      </c>
      <c r="I57" s="39">
        <v>0</v>
      </c>
      <c r="J57" s="33">
        <v>0</v>
      </c>
      <c r="K57" s="3"/>
    </row>
    <row r="58" spans="1:11" s="27" customFormat="1" ht="52.5" customHeight="1" x14ac:dyDescent="0.2">
      <c r="A58" s="31">
        <v>379800</v>
      </c>
      <c r="B58" s="31">
        <v>9800</v>
      </c>
      <c r="C58" s="17" t="s">
        <v>20</v>
      </c>
      <c r="D58" s="38" t="s">
        <v>153</v>
      </c>
      <c r="E58" s="38" t="s">
        <v>124</v>
      </c>
      <c r="F58" s="38" t="s">
        <v>125</v>
      </c>
      <c r="G58" s="32">
        <f>H58</f>
        <v>40000</v>
      </c>
      <c r="H58" s="33">
        <v>40000</v>
      </c>
      <c r="I58" s="39">
        <v>0</v>
      </c>
      <c r="J58" s="33">
        <v>0</v>
      </c>
      <c r="K58" s="26"/>
    </row>
    <row r="59" spans="1:11" s="15" customFormat="1" ht="15.95" customHeight="1" x14ac:dyDescent="0.2">
      <c r="A59" s="31" t="s">
        <v>97</v>
      </c>
      <c r="B59" s="31" t="s">
        <v>97</v>
      </c>
      <c r="C59" s="31" t="s">
        <v>97</v>
      </c>
      <c r="D59" s="36" t="s">
        <v>25</v>
      </c>
      <c r="E59" s="31" t="s">
        <v>97</v>
      </c>
      <c r="F59" s="31" t="s">
        <v>97</v>
      </c>
      <c r="G59" s="32">
        <f>G49+G13</f>
        <v>6908686</v>
      </c>
      <c r="H59" s="32">
        <f>H49+H13</f>
        <v>6057494</v>
      </c>
      <c r="I59" s="32">
        <f>I49+I13</f>
        <v>851192</v>
      </c>
      <c r="J59" s="32">
        <f>J49+J13</f>
        <v>836192</v>
      </c>
      <c r="K59" s="54">
        <f>I59-J59</f>
        <v>15000</v>
      </c>
    </row>
    <row r="60" spans="1:11" s="5" customFormat="1" ht="34.5" customHeight="1" x14ac:dyDescent="0.25">
      <c r="D60" s="5" t="s">
        <v>39</v>
      </c>
      <c r="E60" s="20"/>
      <c r="F60" s="23"/>
      <c r="G60" s="5" t="s">
        <v>38</v>
      </c>
    </row>
    <row r="61" spans="1:11" s="4" customFormat="1" ht="11.25" x14ac:dyDescent="0.2">
      <c r="A61" s="16"/>
      <c r="B61" s="16"/>
      <c r="C61" s="16"/>
      <c r="D61" s="16"/>
      <c r="E61" s="16"/>
      <c r="F61" s="22"/>
      <c r="G61" s="16"/>
      <c r="H61" s="16"/>
    </row>
    <row r="62" spans="1:11" s="4" customFormat="1" ht="11.25" x14ac:dyDescent="0.2">
      <c r="A62" s="16"/>
      <c r="B62" s="16"/>
      <c r="C62" s="16"/>
      <c r="D62" s="16"/>
      <c r="E62" s="16"/>
      <c r="F62" s="22"/>
      <c r="G62" s="16"/>
      <c r="H62" s="16"/>
    </row>
    <row r="63" spans="1:11" s="4" customFormat="1" ht="11.25" x14ac:dyDescent="0.2">
      <c r="A63" s="16"/>
      <c r="B63" s="16"/>
      <c r="C63" s="16"/>
      <c r="D63" s="16"/>
      <c r="E63" s="16"/>
      <c r="F63" s="22"/>
      <c r="G63" s="16"/>
      <c r="H63" s="16"/>
    </row>
    <row r="64" spans="1:11" s="4" customFormat="1" ht="11.25" x14ac:dyDescent="0.2">
      <c r="A64" s="16"/>
      <c r="B64" s="16"/>
      <c r="C64" s="16"/>
      <c r="D64" s="16"/>
      <c r="E64" s="16"/>
      <c r="F64" s="22"/>
      <c r="G64" s="16"/>
      <c r="H64" s="16"/>
    </row>
    <row r="65" spans="1:8" s="14" customFormat="1" ht="12" x14ac:dyDescent="0.2">
      <c r="A65" s="13"/>
      <c r="B65" s="13"/>
      <c r="C65" s="13"/>
      <c r="D65" s="13"/>
      <c r="E65" s="16"/>
      <c r="F65" s="22"/>
      <c r="G65" s="13"/>
      <c r="H65" s="13"/>
    </row>
    <row r="66" spans="1:8" s="14" customFormat="1" ht="12" x14ac:dyDescent="0.2">
      <c r="A66" s="13"/>
      <c r="B66" s="13"/>
      <c r="C66" s="13"/>
      <c r="D66" s="13"/>
      <c r="E66" s="16"/>
      <c r="F66" s="22"/>
      <c r="G66" s="13"/>
      <c r="H66" s="13"/>
    </row>
  </sheetData>
  <mergeCells count="34">
    <mergeCell ref="F4:J4"/>
    <mergeCell ref="H1:J1"/>
    <mergeCell ref="E2:J2"/>
    <mergeCell ref="E3:J3"/>
    <mergeCell ref="A39:A40"/>
    <mergeCell ref="B39:B40"/>
    <mergeCell ref="C39:C40"/>
    <mergeCell ref="D39:D40"/>
    <mergeCell ref="E39:E40"/>
    <mergeCell ref="F39:F40"/>
    <mergeCell ref="G39:G40"/>
    <mergeCell ref="H39:H40"/>
    <mergeCell ref="I39:J39"/>
    <mergeCell ref="F24:F25"/>
    <mergeCell ref="G24:G25"/>
    <mergeCell ref="H24:H25"/>
    <mergeCell ref="I24:J24"/>
    <mergeCell ref="A24:A25"/>
    <mergeCell ref="B24:B25"/>
    <mergeCell ref="C24:C25"/>
    <mergeCell ref="D24:D25"/>
    <mergeCell ref="E24:E25"/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59" orientation="landscape" r:id="rId1"/>
  <rowBreaks count="2" manualBreakCount="2">
    <brk id="23" max="9" man="1"/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2021-08-30T11:59:23Z</dcterms:modified>
</cp:coreProperties>
</file>