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925" yWindow="-270" windowWidth="16875" windowHeight="13095" tabRatio="582"/>
  </bookViews>
  <sheets>
    <sheet name="додаток 6" sheetId="7" r:id="rId1"/>
    <sheet name="Лист2" sheetId="10" r:id="rId2"/>
  </sheets>
  <definedNames>
    <definedName name="_xlnm.Print_Area" localSheetId="0">'додаток 6'!$A$1:$J$65</definedName>
  </definedNames>
  <calcPr calcId="145621"/>
</workbook>
</file>

<file path=xl/calcChain.xml><?xml version="1.0" encoding="utf-8"?>
<calcChain xmlns="http://schemas.openxmlformats.org/spreadsheetml/2006/main">
  <c r="H31" i="7" l="1"/>
  <c r="I47" i="7"/>
  <c r="I44" i="7"/>
  <c r="H34" i="7" l="1"/>
  <c r="I34" i="7"/>
  <c r="H30" i="7"/>
  <c r="H26" i="7"/>
  <c r="H15" i="7"/>
  <c r="H55" i="7" l="1"/>
  <c r="G62" i="7"/>
  <c r="G63" i="7"/>
  <c r="G61" i="7"/>
  <c r="J62" i="7"/>
  <c r="J61" i="7" s="1"/>
  <c r="I61" i="7"/>
  <c r="H61" i="7"/>
  <c r="H40" i="7" l="1"/>
  <c r="H21" i="7" l="1"/>
  <c r="I59" i="7" l="1"/>
  <c r="G59" i="7" s="1"/>
  <c r="J59" i="7" l="1"/>
  <c r="H16" i="7"/>
  <c r="G42" i="7"/>
  <c r="H28" i="7" l="1"/>
  <c r="H60" i="7" l="1"/>
  <c r="H58" i="7" l="1"/>
  <c r="H41" i="7"/>
  <c r="H56" i="7"/>
  <c r="J34" i="7" l="1"/>
  <c r="H22" i="7"/>
  <c r="G39" i="7"/>
  <c r="G41" i="7" l="1"/>
  <c r="H54" i="7"/>
  <c r="G54" i="7" s="1"/>
  <c r="G58" i="7"/>
  <c r="J44" i="7" l="1"/>
  <c r="H32" i="7" l="1"/>
  <c r="I29" i="7"/>
  <c r="J29" i="7"/>
  <c r="J14" i="7" s="1"/>
  <c r="I32" i="7"/>
  <c r="J32" i="7"/>
  <c r="G45" i="7"/>
  <c r="G44" i="7"/>
  <c r="G43" i="7"/>
  <c r="G27" i="7"/>
  <c r="I14" i="7" l="1"/>
  <c r="G32" i="7"/>
  <c r="G15" i="7" l="1"/>
  <c r="G16" i="7"/>
  <c r="G17" i="7"/>
  <c r="G18" i="7"/>
  <c r="G19" i="7"/>
  <c r="G20" i="7"/>
  <c r="G21" i="7"/>
  <c r="G22" i="7"/>
  <c r="G26" i="7"/>
  <c r="G28" i="7"/>
  <c r="G30" i="7"/>
  <c r="G31" i="7"/>
  <c r="G33" i="7"/>
  <c r="G34" i="7"/>
  <c r="G38" i="7"/>
  <c r="G40" i="7"/>
  <c r="G46" i="7"/>
  <c r="G47" i="7"/>
  <c r="G55" i="7"/>
  <c r="G56" i="7"/>
  <c r="G57" i="7"/>
  <c r="G60" i="7"/>
  <c r="H29" i="7"/>
  <c r="H14" i="7" s="1"/>
  <c r="I13" i="7"/>
  <c r="J13" i="7"/>
  <c r="I54" i="7"/>
  <c r="J54" i="7"/>
  <c r="G29" i="7" l="1"/>
  <c r="G14" i="7"/>
  <c r="G13" i="7" s="1"/>
  <c r="J53" i="7"/>
  <c r="J49" i="7" s="1"/>
  <c r="J48" i="7" s="1"/>
  <c r="J64" i="7" s="1"/>
  <c r="I53" i="7"/>
  <c r="I49" i="7" s="1"/>
  <c r="I48" i="7" s="1"/>
  <c r="I64" i="7" s="1"/>
  <c r="H53" i="7"/>
  <c r="H49" i="7" s="1"/>
  <c r="H48" i="7" s="1"/>
  <c r="K64" i="7" l="1"/>
  <c r="H13" i="7"/>
  <c r="H64" i="7" s="1"/>
  <c r="G53" i="7"/>
  <c r="G49" i="7" s="1"/>
  <c r="G48" i="7" s="1"/>
  <c r="G64" i="7" s="1"/>
</calcChain>
</file>

<file path=xl/sharedStrings.xml><?xml version="1.0" encoding="utf-8"?>
<sst xmlns="http://schemas.openxmlformats.org/spreadsheetml/2006/main" count="326" uniqueCount="163">
  <si>
    <t>Спеціальний фонд</t>
  </si>
  <si>
    <t/>
  </si>
  <si>
    <t>Загальний фонд</t>
  </si>
  <si>
    <t>Виконавчий комітет Білозірської сільської ради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</si>
  <si>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</si>
  <si>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</si>
  <si>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</si>
  <si>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</si>
  <si>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</si>
  <si>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</si>
  <si>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Інші заходи у сфері соціального захисту і соціального забезпечення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</si>
  <si>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</si>
  <si>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</si>
  <si>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</si>
  <si>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</si>
  <si>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</si>
  <si>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</si>
  <si>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0218311</t>
  </si>
  <si>
    <t>0511</t>
  </si>
  <si>
    <t>Охорона та раціональне використання природних ресурсів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</si>
  <si>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</si>
  <si>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</si>
  <si>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</si>
  <si>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</si>
  <si>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</si>
  <si>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</si>
  <si>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</si>
  <si>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</si>
  <si>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</si>
  <si>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Підтримка спорту вищих досягнень та організацій, які здійснюють фізкультурно-спортивну діяльність в регіоні</t>
  </si>
  <si>
    <t>3242</t>
  </si>
  <si>
    <t>0215062</t>
  </si>
  <si>
    <t>5062</t>
  </si>
  <si>
    <t>6030</t>
  </si>
  <si>
    <t>7461</t>
  </si>
  <si>
    <t>8311</t>
  </si>
  <si>
    <t>9770</t>
  </si>
  <si>
    <t>Додаток 6</t>
  </si>
  <si>
    <t xml:space="preserve">Т.  ДІБРОВА </t>
  </si>
  <si>
    <t>Секретар сільської ради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</si>
  <si>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</si>
  <si>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</si>
  <si>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</si>
  <si>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</si>
  <si>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</si>
  <si>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</si>
  <si>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</si>
  <si>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</si>
  <si>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</si>
  <si>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0214082</t>
  </si>
  <si>
    <t>0829</t>
  </si>
  <si>
    <t>Інші заходи в галузі культури і мистецтва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</si>
  <si>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</si>
  <si>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</si>
  <si>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</si>
  <si>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Код Типової програмної класифікації видатків та кредитування місцевого бюджету</t>
  </si>
  <si>
    <t>4082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</si>
  <si>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</si>
  <si>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</si>
  <si>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</si>
  <si>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</si>
  <si>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</si>
  <si>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</si>
  <si>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6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</si>
  <si>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</si>
  <si>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</si>
  <si>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</si>
  <si>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</si>
  <si>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</si>
  <si>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</si>
  <si>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</si>
  <si>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</si>
  <si>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</si>
  <si>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</si>
  <si>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3710000</t>
  </si>
  <si>
    <t>0212144</t>
  </si>
  <si>
    <t>Централізовані заходи з лікування хворих на цукровий та нецукровий діабет</t>
  </si>
  <si>
    <t>0763</t>
  </si>
  <si>
    <t>0212152</t>
  </si>
  <si>
    <t>Інші програми та заходи у сфері охорони здоров’я</t>
  </si>
  <si>
    <t>7130</t>
  </si>
  <si>
    <t>0217130</t>
  </si>
  <si>
    <t>0421</t>
  </si>
  <si>
    <t>Розподіл витрат місцевого бюджету на реалізацію місцевих/регіональних програм у 2021 році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</si>
  <si>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</si>
  <si>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</si>
  <si>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</si>
  <si>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</si>
  <si>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</si>
  <si>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</si>
  <si>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</si>
  <si>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2111</t>
  </si>
  <si>
    <t>2144</t>
  </si>
  <si>
    <t>2152</t>
  </si>
  <si>
    <t>Програма «Розвиток та фінансова підтримка комунального підприємства  Білозірської сільської ради на 2021»</t>
  </si>
  <si>
    <t>Здійснення  заходів із землеустрою</t>
  </si>
  <si>
    <t>Фінансовий відділ Білозірської сільської ради</t>
  </si>
  <si>
    <t>X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</si>
  <si>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</si>
  <si>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 та дорожньої інфраструктури за рахунок коштів місцевого бюджету</t>
  </si>
  <si>
    <t>Програма розвитку охорони здоров’я населення  Білозірської сільської територіальної громади на 2021-2025 роки</t>
  </si>
  <si>
    <t xml:space="preserve"> рішення сільської ради від 22.12.2020 року № 4-23/VIII</t>
  </si>
  <si>
    <t>Програма  забезпечення препаратами інсуліну хворих на цукровий діабет та не цукровий діабет десмопресином населення Білозірської сільської територіальної громади на 2021 рік.</t>
  </si>
  <si>
    <t xml:space="preserve"> рішення сільської ради від 22.12.2020 року № 4-25/VIII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</si>
  <si>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</si>
  <si>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</si>
  <si>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Комплексна програма розвитку галузі культури Білозірської сільської територіальної громади  на 2021-2025 роки».</t>
  </si>
  <si>
    <t xml:space="preserve"> рішення сільської ради від 22.12.2020 року № 4-30/VIII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</si>
  <si>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</si>
  <si>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</si>
  <si>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</si>
  <si>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 xml:space="preserve"> рішення сільської ради від 22.12.2020 року № 4-14/VIII</t>
  </si>
  <si>
    <t xml:space="preserve"> рішення сільської ради від 22.12.2020 року № 4-17/VIII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</si>
  <si>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</si>
  <si>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</si>
  <si>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</si>
  <si>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</si>
  <si>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</si>
  <si>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</si>
  <si>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</si>
  <si>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</si>
  <si>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</si>
  <si>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</si>
  <si>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</si>
  <si>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</si>
  <si>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</si>
  <si>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</si>
  <si>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</si>
  <si>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</si>
  <si>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</si>
  <si>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</si>
  <si>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</si>
  <si>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</si>
  <si>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МІЖБЮДЖЕТНІ ТРАНСФЕРТИ</t>
  </si>
  <si>
    <t>"Про затвердження бюджету Білозірської сільської територіальної громади на 2021 рік"</t>
  </si>
  <si>
    <t>0215061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</si>
  <si>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</si>
  <si>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</si>
  <si>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</si>
  <si>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</si>
  <si>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</si>
  <si>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</si>
  <si>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</si>
  <si>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</si>
  <si>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</si>
  <si>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</si>
  <si>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</si>
  <si>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</si>
  <si>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охорони здоров’я   Білозірської сільської територіальної громади на 2021-2025 роки</t>
  </si>
  <si>
    <t>Реалізація програм в галузі сільського господарства</t>
  </si>
  <si>
    <t xml:space="preserve"> рішення сільської ради від 26.04.2021 року № 12-56/VIII</t>
  </si>
  <si>
    <t xml:space="preserve">Програма підтримки розвитку фермерських господарств  Білозірської територіальної громади на 2021- 2025 роки
</t>
  </si>
  <si>
    <t xml:space="preserve"> рішення сільської ради від 27.08.2021 року № 18-2/VIII</t>
  </si>
  <si>
    <t xml:space="preserve">Програма розвитку туризму в Білозірській сільській територіальній громаді на 2021-2025 роки </t>
  </si>
  <si>
    <t>Реалізація програм і заходів в галузі туризму та курортівРеалізація програм і заходів в галузі туризму та курортів</t>
  </si>
  <si>
    <t>0470</t>
  </si>
  <si>
    <t>0217622</t>
  </si>
  <si>
    <t xml:space="preserve"> рішення сільської ради від 22.12.2020 року № 4-4/VIII</t>
  </si>
  <si>
    <t xml:space="preserve">План
соціально-економічного розвитку Білозірської сільської територіальної громади  на 2021 рік
</t>
  </si>
  <si>
    <t xml:space="preserve">Програма  "Підтримка  діяльності органів виконавчої влади на 2021-2024 роки"         
</t>
  </si>
  <si>
    <t xml:space="preserve"> рішення сільської ради від 29.10.2021 року № 21-2/VIII</t>
  </si>
  <si>
    <t xml:space="preserve">рішення сільської  ради № 4-65/VІII від 22.12.2020
</t>
  </si>
  <si>
    <t>(в редакції рішення сільської ради від 20 грудня 2021 року № 24-1/VІІІ)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</si>
</sst>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63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2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12" fillId="0" borderId="0" xfId="0" applyFont="1"/>
    <xf numFmtId="0" fontId="7" fillId="0" borderId="0" xfId="0" applyNumberFormat="1" applyFont="1" applyFill="1" applyAlignme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right"/>
    </xf>
    <xf numFmtId="0" fontId="13" fillId="2" borderId="0" xfId="0" applyFont="1" applyFill="1"/>
    <xf numFmtId="0" fontId="7" fillId="0" borderId="0" xfId="0" applyNumberFormat="1" applyFont="1" applyFill="1" applyAlignment="1" applyProtection="1">
      <alignment horizontal="right" wrapText="1"/>
    </xf>
    <xf numFmtId="0" fontId="7" fillId="0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15" fillId="2" borderId="0" xfId="0" applyFont="1" applyFill="1"/>
    <xf numFmtId="4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9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4" fontId="8" fillId="0" borderId="0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view="pageBreakPreview" topLeftCell="A26" zoomScale="130" zoomScaleNormal="100" zoomScaleSheetLayoutView="130" workbookViewId="0">
      <selection activeCell="G30" sqref="G30"/>
    </sheetView>
  </sheetViews>
  <sheetFormatPr defaultColWidth="7.85546875" defaultRowHeight="12.75" x14ac:dyDescent="0.2"/>
  <cols>
    <col min="1" max="1" width="13.28515625" style="1" customWidth="1"/>
    <col min="2" max="2" width="11.140625" style="1" customWidth="1"/>
    <col min="3" max="3" width="11.5703125" style="1" customWidth="1"/>
    <col min="4" max="4" width="25.85546875" style="1" customWidth="1"/>
    <col min="5" max="5" width="36.5703125" style="16" customWidth="1"/>
    <col min="6" max="6" width="22.7109375" style="22" customWidth="1"/>
    <col min="7" max="8" width="11.42578125" style="1" customWidth="1"/>
    <col min="9" max="9" width="9.7109375" style="2" customWidth="1"/>
    <col min="10" max="10" width="10.7109375" style="2" customWidth="1"/>
    <col min="11" max="252" width="7.85546875" style="2"/>
    <col min="253" max="253" width="0" style="2" hidden="1" customWidth="1"/>
    <col min="254" max="254" width="14.140625" style="2" customWidth="1"/>
    <col min="255" max="255" width="14.5703125" style="2" customWidth="1"/>
    <col min="256" max="256" width="15.28515625" style="2" customWidth="1"/>
    <col min="257" max="257" width="33" style="2" customWidth="1"/>
    <col min="258" max="258" width="29.28515625" style="2" customWidth="1"/>
    <col min="259" max="259" width="17" style="2" customWidth="1"/>
    <col min="260" max="263" width="12.5703125" style="2" customWidth="1"/>
    <col min="264" max="264" width="3.7109375" style="2" customWidth="1"/>
    <col min="265" max="508" width="7.85546875" style="2"/>
    <col min="509" max="509" width="0" style="2" hidden="1" customWidth="1"/>
    <col min="510" max="510" width="14.140625" style="2" customWidth="1"/>
    <col min="511" max="511" width="14.5703125" style="2" customWidth="1"/>
    <col min="512" max="512" width="15.28515625" style="2" customWidth="1"/>
    <col min="513" max="513" width="33" style="2" customWidth="1"/>
    <col min="514" max="514" width="29.28515625" style="2" customWidth="1"/>
    <col min="515" max="515" width="17" style="2" customWidth="1"/>
    <col min="516" max="519" width="12.5703125" style="2" customWidth="1"/>
    <col min="520" max="520" width="3.7109375" style="2" customWidth="1"/>
    <col min="521" max="764" width="7.85546875" style="2"/>
    <col min="765" max="765" width="0" style="2" hidden="1" customWidth="1"/>
    <col min="766" max="766" width="14.140625" style="2" customWidth="1"/>
    <col min="767" max="767" width="14.5703125" style="2" customWidth="1"/>
    <col min="768" max="768" width="15.28515625" style="2" customWidth="1"/>
    <col min="769" max="769" width="33" style="2" customWidth="1"/>
    <col min="770" max="770" width="29.28515625" style="2" customWidth="1"/>
    <col min="771" max="771" width="17" style="2" customWidth="1"/>
    <col min="772" max="775" width="12.5703125" style="2" customWidth="1"/>
    <col min="776" max="776" width="3.7109375" style="2" customWidth="1"/>
    <col min="777" max="1020" width="7.85546875" style="2"/>
    <col min="1021" max="1021" width="0" style="2" hidden="1" customWidth="1"/>
    <col min="1022" max="1022" width="14.140625" style="2" customWidth="1"/>
    <col min="1023" max="1023" width="14.5703125" style="2" customWidth="1"/>
    <col min="1024" max="1024" width="15.28515625" style="2" customWidth="1"/>
    <col min="1025" max="1025" width="33" style="2" customWidth="1"/>
    <col min="1026" max="1026" width="29.28515625" style="2" customWidth="1"/>
    <col min="1027" max="1027" width="17" style="2" customWidth="1"/>
    <col min="1028" max="1031" width="12.5703125" style="2" customWidth="1"/>
    <col min="1032" max="1032" width="3.7109375" style="2" customWidth="1"/>
    <col min="1033" max="1276" width="7.85546875" style="2"/>
    <col min="1277" max="1277" width="0" style="2" hidden="1" customWidth="1"/>
    <col min="1278" max="1278" width="14.140625" style="2" customWidth="1"/>
    <col min="1279" max="1279" width="14.5703125" style="2" customWidth="1"/>
    <col min="1280" max="1280" width="15.28515625" style="2" customWidth="1"/>
    <col min="1281" max="1281" width="33" style="2" customWidth="1"/>
    <col min="1282" max="1282" width="29.28515625" style="2" customWidth="1"/>
    <col min="1283" max="1283" width="17" style="2" customWidth="1"/>
    <col min="1284" max="1287" width="12.5703125" style="2" customWidth="1"/>
    <col min="1288" max="1288" width="3.7109375" style="2" customWidth="1"/>
    <col min="1289" max="1532" width="7.85546875" style="2"/>
    <col min="1533" max="1533" width="0" style="2" hidden="1" customWidth="1"/>
    <col min="1534" max="1534" width="14.140625" style="2" customWidth="1"/>
    <col min="1535" max="1535" width="14.5703125" style="2" customWidth="1"/>
    <col min="1536" max="1536" width="15.28515625" style="2" customWidth="1"/>
    <col min="1537" max="1537" width="33" style="2" customWidth="1"/>
    <col min="1538" max="1538" width="29.28515625" style="2" customWidth="1"/>
    <col min="1539" max="1539" width="17" style="2" customWidth="1"/>
    <col min="1540" max="1543" width="12.5703125" style="2" customWidth="1"/>
    <col min="1544" max="1544" width="3.7109375" style="2" customWidth="1"/>
    <col min="1545" max="1788" width="7.85546875" style="2"/>
    <col min="1789" max="1789" width="0" style="2" hidden="1" customWidth="1"/>
    <col min="1790" max="1790" width="14.140625" style="2" customWidth="1"/>
    <col min="1791" max="1791" width="14.5703125" style="2" customWidth="1"/>
    <col min="1792" max="1792" width="15.28515625" style="2" customWidth="1"/>
    <col min="1793" max="1793" width="33" style="2" customWidth="1"/>
    <col min="1794" max="1794" width="29.28515625" style="2" customWidth="1"/>
    <col min="1795" max="1795" width="17" style="2" customWidth="1"/>
    <col min="1796" max="1799" width="12.5703125" style="2" customWidth="1"/>
    <col min="1800" max="1800" width="3.7109375" style="2" customWidth="1"/>
    <col min="1801" max="2044" width="7.85546875" style="2"/>
    <col min="2045" max="2045" width="0" style="2" hidden="1" customWidth="1"/>
    <col min="2046" max="2046" width="14.140625" style="2" customWidth="1"/>
    <col min="2047" max="2047" width="14.5703125" style="2" customWidth="1"/>
    <col min="2048" max="2048" width="15.28515625" style="2" customWidth="1"/>
    <col min="2049" max="2049" width="33" style="2" customWidth="1"/>
    <col min="2050" max="2050" width="29.28515625" style="2" customWidth="1"/>
    <col min="2051" max="2051" width="17" style="2" customWidth="1"/>
    <col min="2052" max="2055" width="12.5703125" style="2" customWidth="1"/>
    <col min="2056" max="2056" width="3.7109375" style="2" customWidth="1"/>
    <col min="2057" max="2300" width="7.85546875" style="2"/>
    <col min="2301" max="2301" width="0" style="2" hidden="1" customWidth="1"/>
    <col min="2302" max="2302" width="14.140625" style="2" customWidth="1"/>
    <col min="2303" max="2303" width="14.5703125" style="2" customWidth="1"/>
    <col min="2304" max="2304" width="15.28515625" style="2" customWidth="1"/>
    <col min="2305" max="2305" width="33" style="2" customWidth="1"/>
    <col min="2306" max="2306" width="29.28515625" style="2" customWidth="1"/>
    <col min="2307" max="2307" width="17" style="2" customWidth="1"/>
    <col min="2308" max="2311" width="12.5703125" style="2" customWidth="1"/>
    <col min="2312" max="2312" width="3.7109375" style="2" customWidth="1"/>
    <col min="2313" max="2556" width="7.85546875" style="2"/>
    <col min="2557" max="2557" width="0" style="2" hidden="1" customWidth="1"/>
    <col min="2558" max="2558" width="14.140625" style="2" customWidth="1"/>
    <col min="2559" max="2559" width="14.5703125" style="2" customWidth="1"/>
    <col min="2560" max="2560" width="15.28515625" style="2" customWidth="1"/>
    <col min="2561" max="2561" width="33" style="2" customWidth="1"/>
    <col min="2562" max="2562" width="29.28515625" style="2" customWidth="1"/>
    <col min="2563" max="2563" width="17" style="2" customWidth="1"/>
    <col min="2564" max="2567" width="12.5703125" style="2" customWidth="1"/>
    <col min="2568" max="2568" width="3.7109375" style="2" customWidth="1"/>
    <col min="2569" max="2812" width="7.85546875" style="2"/>
    <col min="2813" max="2813" width="0" style="2" hidden="1" customWidth="1"/>
    <col min="2814" max="2814" width="14.140625" style="2" customWidth="1"/>
    <col min="2815" max="2815" width="14.5703125" style="2" customWidth="1"/>
    <col min="2816" max="2816" width="15.28515625" style="2" customWidth="1"/>
    <col min="2817" max="2817" width="33" style="2" customWidth="1"/>
    <col min="2818" max="2818" width="29.28515625" style="2" customWidth="1"/>
    <col min="2819" max="2819" width="17" style="2" customWidth="1"/>
    <col min="2820" max="2823" width="12.5703125" style="2" customWidth="1"/>
    <col min="2824" max="2824" width="3.7109375" style="2" customWidth="1"/>
    <col min="2825" max="3068" width="7.85546875" style="2"/>
    <col min="3069" max="3069" width="0" style="2" hidden="1" customWidth="1"/>
    <col min="3070" max="3070" width="14.140625" style="2" customWidth="1"/>
    <col min="3071" max="3071" width="14.5703125" style="2" customWidth="1"/>
    <col min="3072" max="3072" width="15.28515625" style="2" customWidth="1"/>
    <col min="3073" max="3073" width="33" style="2" customWidth="1"/>
    <col min="3074" max="3074" width="29.28515625" style="2" customWidth="1"/>
    <col min="3075" max="3075" width="17" style="2" customWidth="1"/>
    <col min="3076" max="3079" width="12.5703125" style="2" customWidth="1"/>
    <col min="3080" max="3080" width="3.7109375" style="2" customWidth="1"/>
    <col min="3081" max="3324" width="7.85546875" style="2"/>
    <col min="3325" max="3325" width="0" style="2" hidden="1" customWidth="1"/>
    <col min="3326" max="3326" width="14.140625" style="2" customWidth="1"/>
    <col min="3327" max="3327" width="14.5703125" style="2" customWidth="1"/>
    <col min="3328" max="3328" width="15.28515625" style="2" customWidth="1"/>
    <col min="3329" max="3329" width="33" style="2" customWidth="1"/>
    <col min="3330" max="3330" width="29.28515625" style="2" customWidth="1"/>
    <col min="3331" max="3331" width="17" style="2" customWidth="1"/>
    <col min="3332" max="3335" width="12.5703125" style="2" customWidth="1"/>
    <col min="3336" max="3336" width="3.7109375" style="2" customWidth="1"/>
    <col min="3337" max="3580" width="7.85546875" style="2"/>
    <col min="3581" max="3581" width="0" style="2" hidden="1" customWidth="1"/>
    <col min="3582" max="3582" width="14.140625" style="2" customWidth="1"/>
    <col min="3583" max="3583" width="14.5703125" style="2" customWidth="1"/>
    <col min="3584" max="3584" width="15.28515625" style="2" customWidth="1"/>
    <col min="3585" max="3585" width="33" style="2" customWidth="1"/>
    <col min="3586" max="3586" width="29.28515625" style="2" customWidth="1"/>
    <col min="3587" max="3587" width="17" style="2" customWidth="1"/>
    <col min="3588" max="3591" width="12.5703125" style="2" customWidth="1"/>
    <col min="3592" max="3592" width="3.7109375" style="2" customWidth="1"/>
    <col min="3593" max="3836" width="7.85546875" style="2"/>
    <col min="3837" max="3837" width="0" style="2" hidden="1" customWidth="1"/>
    <col min="3838" max="3838" width="14.140625" style="2" customWidth="1"/>
    <col min="3839" max="3839" width="14.5703125" style="2" customWidth="1"/>
    <col min="3840" max="3840" width="15.28515625" style="2" customWidth="1"/>
    <col min="3841" max="3841" width="33" style="2" customWidth="1"/>
    <col min="3842" max="3842" width="29.28515625" style="2" customWidth="1"/>
    <col min="3843" max="3843" width="17" style="2" customWidth="1"/>
    <col min="3844" max="3847" width="12.5703125" style="2" customWidth="1"/>
    <col min="3848" max="3848" width="3.7109375" style="2" customWidth="1"/>
    <col min="3849" max="4092" width="7.85546875" style="2"/>
    <col min="4093" max="4093" width="0" style="2" hidden="1" customWidth="1"/>
    <col min="4094" max="4094" width="14.140625" style="2" customWidth="1"/>
    <col min="4095" max="4095" width="14.5703125" style="2" customWidth="1"/>
    <col min="4096" max="4096" width="15.28515625" style="2" customWidth="1"/>
    <col min="4097" max="4097" width="33" style="2" customWidth="1"/>
    <col min="4098" max="4098" width="29.28515625" style="2" customWidth="1"/>
    <col min="4099" max="4099" width="17" style="2" customWidth="1"/>
    <col min="4100" max="4103" width="12.5703125" style="2" customWidth="1"/>
    <col min="4104" max="4104" width="3.7109375" style="2" customWidth="1"/>
    <col min="4105" max="4348" width="7.85546875" style="2"/>
    <col min="4349" max="4349" width="0" style="2" hidden="1" customWidth="1"/>
    <col min="4350" max="4350" width="14.140625" style="2" customWidth="1"/>
    <col min="4351" max="4351" width="14.5703125" style="2" customWidth="1"/>
    <col min="4352" max="4352" width="15.28515625" style="2" customWidth="1"/>
    <col min="4353" max="4353" width="33" style="2" customWidth="1"/>
    <col min="4354" max="4354" width="29.28515625" style="2" customWidth="1"/>
    <col min="4355" max="4355" width="17" style="2" customWidth="1"/>
    <col min="4356" max="4359" width="12.5703125" style="2" customWidth="1"/>
    <col min="4360" max="4360" width="3.7109375" style="2" customWidth="1"/>
    <col min="4361" max="4604" width="7.85546875" style="2"/>
    <col min="4605" max="4605" width="0" style="2" hidden="1" customWidth="1"/>
    <col min="4606" max="4606" width="14.140625" style="2" customWidth="1"/>
    <col min="4607" max="4607" width="14.5703125" style="2" customWidth="1"/>
    <col min="4608" max="4608" width="15.28515625" style="2" customWidth="1"/>
    <col min="4609" max="4609" width="33" style="2" customWidth="1"/>
    <col min="4610" max="4610" width="29.28515625" style="2" customWidth="1"/>
    <col min="4611" max="4611" width="17" style="2" customWidth="1"/>
    <col min="4612" max="4615" width="12.5703125" style="2" customWidth="1"/>
    <col min="4616" max="4616" width="3.7109375" style="2" customWidth="1"/>
    <col min="4617" max="4860" width="7.85546875" style="2"/>
    <col min="4861" max="4861" width="0" style="2" hidden="1" customWidth="1"/>
    <col min="4862" max="4862" width="14.140625" style="2" customWidth="1"/>
    <col min="4863" max="4863" width="14.5703125" style="2" customWidth="1"/>
    <col min="4864" max="4864" width="15.28515625" style="2" customWidth="1"/>
    <col min="4865" max="4865" width="33" style="2" customWidth="1"/>
    <col min="4866" max="4866" width="29.28515625" style="2" customWidth="1"/>
    <col min="4867" max="4867" width="17" style="2" customWidth="1"/>
    <col min="4868" max="4871" width="12.5703125" style="2" customWidth="1"/>
    <col min="4872" max="4872" width="3.7109375" style="2" customWidth="1"/>
    <col min="4873" max="5116" width="7.85546875" style="2"/>
    <col min="5117" max="5117" width="0" style="2" hidden="1" customWidth="1"/>
    <col min="5118" max="5118" width="14.140625" style="2" customWidth="1"/>
    <col min="5119" max="5119" width="14.5703125" style="2" customWidth="1"/>
    <col min="5120" max="5120" width="15.28515625" style="2" customWidth="1"/>
    <col min="5121" max="5121" width="33" style="2" customWidth="1"/>
    <col min="5122" max="5122" width="29.28515625" style="2" customWidth="1"/>
    <col min="5123" max="5123" width="17" style="2" customWidth="1"/>
    <col min="5124" max="5127" width="12.5703125" style="2" customWidth="1"/>
    <col min="5128" max="5128" width="3.7109375" style="2" customWidth="1"/>
    <col min="5129" max="5372" width="7.85546875" style="2"/>
    <col min="5373" max="5373" width="0" style="2" hidden="1" customWidth="1"/>
    <col min="5374" max="5374" width="14.140625" style="2" customWidth="1"/>
    <col min="5375" max="5375" width="14.5703125" style="2" customWidth="1"/>
    <col min="5376" max="5376" width="15.28515625" style="2" customWidth="1"/>
    <col min="5377" max="5377" width="33" style="2" customWidth="1"/>
    <col min="5378" max="5378" width="29.28515625" style="2" customWidth="1"/>
    <col min="5379" max="5379" width="17" style="2" customWidth="1"/>
    <col min="5380" max="5383" width="12.5703125" style="2" customWidth="1"/>
    <col min="5384" max="5384" width="3.7109375" style="2" customWidth="1"/>
    <col min="5385" max="5628" width="7.85546875" style="2"/>
    <col min="5629" max="5629" width="0" style="2" hidden="1" customWidth="1"/>
    <col min="5630" max="5630" width="14.140625" style="2" customWidth="1"/>
    <col min="5631" max="5631" width="14.5703125" style="2" customWidth="1"/>
    <col min="5632" max="5632" width="15.28515625" style="2" customWidth="1"/>
    <col min="5633" max="5633" width="33" style="2" customWidth="1"/>
    <col min="5634" max="5634" width="29.28515625" style="2" customWidth="1"/>
    <col min="5635" max="5635" width="17" style="2" customWidth="1"/>
    <col min="5636" max="5639" width="12.5703125" style="2" customWidth="1"/>
    <col min="5640" max="5640" width="3.7109375" style="2" customWidth="1"/>
    <col min="5641" max="5884" width="7.85546875" style="2"/>
    <col min="5885" max="5885" width="0" style="2" hidden="1" customWidth="1"/>
    <col min="5886" max="5886" width="14.140625" style="2" customWidth="1"/>
    <col min="5887" max="5887" width="14.5703125" style="2" customWidth="1"/>
    <col min="5888" max="5888" width="15.28515625" style="2" customWidth="1"/>
    <col min="5889" max="5889" width="33" style="2" customWidth="1"/>
    <col min="5890" max="5890" width="29.28515625" style="2" customWidth="1"/>
    <col min="5891" max="5891" width="17" style="2" customWidth="1"/>
    <col min="5892" max="5895" width="12.5703125" style="2" customWidth="1"/>
    <col min="5896" max="5896" width="3.7109375" style="2" customWidth="1"/>
    <col min="5897" max="6140" width="7.85546875" style="2"/>
    <col min="6141" max="6141" width="0" style="2" hidden="1" customWidth="1"/>
    <col min="6142" max="6142" width="14.140625" style="2" customWidth="1"/>
    <col min="6143" max="6143" width="14.5703125" style="2" customWidth="1"/>
    <col min="6144" max="6144" width="15.28515625" style="2" customWidth="1"/>
    <col min="6145" max="6145" width="33" style="2" customWidth="1"/>
    <col min="6146" max="6146" width="29.28515625" style="2" customWidth="1"/>
    <col min="6147" max="6147" width="17" style="2" customWidth="1"/>
    <col min="6148" max="6151" width="12.5703125" style="2" customWidth="1"/>
    <col min="6152" max="6152" width="3.7109375" style="2" customWidth="1"/>
    <col min="6153" max="6396" width="7.85546875" style="2"/>
    <col min="6397" max="6397" width="0" style="2" hidden="1" customWidth="1"/>
    <col min="6398" max="6398" width="14.140625" style="2" customWidth="1"/>
    <col min="6399" max="6399" width="14.5703125" style="2" customWidth="1"/>
    <col min="6400" max="6400" width="15.28515625" style="2" customWidth="1"/>
    <col min="6401" max="6401" width="33" style="2" customWidth="1"/>
    <col min="6402" max="6402" width="29.28515625" style="2" customWidth="1"/>
    <col min="6403" max="6403" width="17" style="2" customWidth="1"/>
    <col min="6404" max="6407" width="12.5703125" style="2" customWidth="1"/>
    <col min="6408" max="6408" width="3.7109375" style="2" customWidth="1"/>
    <col min="6409" max="6652" width="7.85546875" style="2"/>
    <col min="6653" max="6653" width="0" style="2" hidden="1" customWidth="1"/>
    <col min="6654" max="6654" width="14.140625" style="2" customWidth="1"/>
    <col min="6655" max="6655" width="14.5703125" style="2" customWidth="1"/>
    <col min="6656" max="6656" width="15.28515625" style="2" customWidth="1"/>
    <col min="6657" max="6657" width="33" style="2" customWidth="1"/>
    <col min="6658" max="6658" width="29.28515625" style="2" customWidth="1"/>
    <col min="6659" max="6659" width="17" style="2" customWidth="1"/>
    <col min="6660" max="6663" width="12.5703125" style="2" customWidth="1"/>
    <col min="6664" max="6664" width="3.7109375" style="2" customWidth="1"/>
    <col min="6665" max="6908" width="7.85546875" style="2"/>
    <col min="6909" max="6909" width="0" style="2" hidden="1" customWidth="1"/>
    <col min="6910" max="6910" width="14.140625" style="2" customWidth="1"/>
    <col min="6911" max="6911" width="14.5703125" style="2" customWidth="1"/>
    <col min="6912" max="6912" width="15.28515625" style="2" customWidth="1"/>
    <col min="6913" max="6913" width="33" style="2" customWidth="1"/>
    <col min="6914" max="6914" width="29.28515625" style="2" customWidth="1"/>
    <col min="6915" max="6915" width="17" style="2" customWidth="1"/>
    <col min="6916" max="6919" width="12.5703125" style="2" customWidth="1"/>
    <col min="6920" max="6920" width="3.7109375" style="2" customWidth="1"/>
    <col min="6921" max="7164" width="7.85546875" style="2"/>
    <col min="7165" max="7165" width="0" style="2" hidden="1" customWidth="1"/>
    <col min="7166" max="7166" width="14.140625" style="2" customWidth="1"/>
    <col min="7167" max="7167" width="14.5703125" style="2" customWidth="1"/>
    <col min="7168" max="7168" width="15.28515625" style="2" customWidth="1"/>
    <col min="7169" max="7169" width="33" style="2" customWidth="1"/>
    <col min="7170" max="7170" width="29.28515625" style="2" customWidth="1"/>
    <col min="7171" max="7171" width="17" style="2" customWidth="1"/>
    <col min="7172" max="7175" width="12.5703125" style="2" customWidth="1"/>
    <col min="7176" max="7176" width="3.7109375" style="2" customWidth="1"/>
    <col min="7177" max="7420" width="7.85546875" style="2"/>
    <col min="7421" max="7421" width="0" style="2" hidden="1" customWidth="1"/>
    <col min="7422" max="7422" width="14.140625" style="2" customWidth="1"/>
    <col min="7423" max="7423" width="14.5703125" style="2" customWidth="1"/>
    <col min="7424" max="7424" width="15.28515625" style="2" customWidth="1"/>
    <col min="7425" max="7425" width="33" style="2" customWidth="1"/>
    <col min="7426" max="7426" width="29.28515625" style="2" customWidth="1"/>
    <col min="7427" max="7427" width="17" style="2" customWidth="1"/>
    <col min="7428" max="7431" width="12.5703125" style="2" customWidth="1"/>
    <col min="7432" max="7432" width="3.7109375" style="2" customWidth="1"/>
    <col min="7433" max="7676" width="7.85546875" style="2"/>
    <col min="7677" max="7677" width="0" style="2" hidden="1" customWidth="1"/>
    <col min="7678" max="7678" width="14.140625" style="2" customWidth="1"/>
    <col min="7679" max="7679" width="14.5703125" style="2" customWidth="1"/>
    <col min="7680" max="7680" width="15.28515625" style="2" customWidth="1"/>
    <col min="7681" max="7681" width="33" style="2" customWidth="1"/>
    <col min="7682" max="7682" width="29.28515625" style="2" customWidth="1"/>
    <col min="7683" max="7683" width="17" style="2" customWidth="1"/>
    <col min="7684" max="7687" width="12.5703125" style="2" customWidth="1"/>
    <col min="7688" max="7688" width="3.7109375" style="2" customWidth="1"/>
    <col min="7689" max="7932" width="7.85546875" style="2"/>
    <col min="7933" max="7933" width="0" style="2" hidden="1" customWidth="1"/>
    <col min="7934" max="7934" width="14.140625" style="2" customWidth="1"/>
    <col min="7935" max="7935" width="14.5703125" style="2" customWidth="1"/>
    <col min="7936" max="7936" width="15.28515625" style="2" customWidth="1"/>
    <col min="7937" max="7937" width="33" style="2" customWidth="1"/>
    <col min="7938" max="7938" width="29.28515625" style="2" customWidth="1"/>
    <col min="7939" max="7939" width="17" style="2" customWidth="1"/>
    <col min="7940" max="7943" width="12.5703125" style="2" customWidth="1"/>
    <col min="7944" max="7944" width="3.7109375" style="2" customWidth="1"/>
    <col min="7945" max="8188" width="7.85546875" style="2"/>
    <col min="8189" max="8189" width="0" style="2" hidden="1" customWidth="1"/>
    <col min="8190" max="8190" width="14.140625" style="2" customWidth="1"/>
    <col min="8191" max="8191" width="14.5703125" style="2" customWidth="1"/>
    <col min="8192" max="8192" width="15.28515625" style="2" customWidth="1"/>
    <col min="8193" max="8193" width="33" style="2" customWidth="1"/>
    <col min="8194" max="8194" width="29.28515625" style="2" customWidth="1"/>
    <col min="8195" max="8195" width="17" style="2" customWidth="1"/>
    <col min="8196" max="8199" width="12.5703125" style="2" customWidth="1"/>
    <col min="8200" max="8200" width="3.7109375" style="2" customWidth="1"/>
    <col min="8201" max="8444" width="7.85546875" style="2"/>
    <col min="8445" max="8445" width="0" style="2" hidden="1" customWidth="1"/>
    <col min="8446" max="8446" width="14.140625" style="2" customWidth="1"/>
    <col min="8447" max="8447" width="14.5703125" style="2" customWidth="1"/>
    <col min="8448" max="8448" width="15.28515625" style="2" customWidth="1"/>
    <col min="8449" max="8449" width="33" style="2" customWidth="1"/>
    <col min="8450" max="8450" width="29.28515625" style="2" customWidth="1"/>
    <col min="8451" max="8451" width="17" style="2" customWidth="1"/>
    <col min="8452" max="8455" width="12.5703125" style="2" customWidth="1"/>
    <col min="8456" max="8456" width="3.7109375" style="2" customWidth="1"/>
    <col min="8457" max="8700" width="7.85546875" style="2"/>
    <col min="8701" max="8701" width="0" style="2" hidden="1" customWidth="1"/>
    <col min="8702" max="8702" width="14.140625" style="2" customWidth="1"/>
    <col min="8703" max="8703" width="14.5703125" style="2" customWidth="1"/>
    <col min="8704" max="8704" width="15.28515625" style="2" customWidth="1"/>
    <col min="8705" max="8705" width="33" style="2" customWidth="1"/>
    <col min="8706" max="8706" width="29.28515625" style="2" customWidth="1"/>
    <col min="8707" max="8707" width="17" style="2" customWidth="1"/>
    <col min="8708" max="8711" width="12.5703125" style="2" customWidth="1"/>
    <col min="8712" max="8712" width="3.7109375" style="2" customWidth="1"/>
    <col min="8713" max="8956" width="7.85546875" style="2"/>
    <col min="8957" max="8957" width="0" style="2" hidden="1" customWidth="1"/>
    <col min="8958" max="8958" width="14.140625" style="2" customWidth="1"/>
    <col min="8959" max="8959" width="14.5703125" style="2" customWidth="1"/>
    <col min="8960" max="8960" width="15.28515625" style="2" customWidth="1"/>
    <col min="8961" max="8961" width="33" style="2" customWidth="1"/>
    <col min="8962" max="8962" width="29.28515625" style="2" customWidth="1"/>
    <col min="8963" max="8963" width="17" style="2" customWidth="1"/>
    <col min="8964" max="8967" width="12.5703125" style="2" customWidth="1"/>
    <col min="8968" max="8968" width="3.7109375" style="2" customWidth="1"/>
    <col min="8969" max="9212" width="7.85546875" style="2"/>
    <col min="9213" max="9213" width="0" style="2" hidden="1" customWidth="1"/>
    <col min="9214" max="9214" width="14.140625" style="2" customWidth="1"/>
    <col min="9215" max="9215" width="14.5703125" style="2" customWidth="1"/>
    <col min="9216" max="9216" width="15.28515625" style="2" customWidth="1"/>
    <col min="9217" max="9217" width="33" style="2" customWidth="1"/>
    <col min="9218" max="9218" width="29.28515625" style="2" customWidth="1"/>
    <col min="9219" max="9219" width="17" style="2" customWidth="1"/>
    <col min="9220" max="9223" width="12.5703125" style="2" customWidth="1"/>
    <col min="9224" max="9224" width="3.7109375" style="2" customWidth="1"/>
    <col min="9225" max="9468" width="7.85546875" style="2"/>
    <col min="9469" max="9469" width="0" style="2" hidden="1" customWidth="1"/>
    <col min="9470" max="9470" width="14.140625" style="2" customWidth="1"/>
    <col min="9471" max="9471" width="14.5703125" style="2" customWidth="1"/>
    <col min="9472" max="9472" width="15.28515625" style="2" customWidth="1"/>
    <col min="9473" max="9473" width="33" style="2" customWidth="1"/>
    <col min="9474" max="9474" width="29.28515625" style="2" customWidth="1"/>
    <col min="9475" max="9475" width="17" style="2" customWidth="1"/>
    <col min="9476" max="9479" width="12.5703125" style="2" customWidth="1"/>
    <col min="9480" max="9480" width="3.7109375" style="2" customWidth="1"/>
    <col min="9481" max="9724" width="7.85546875" style="2"/>
    <col min="9725" max="9725" width="0" style="2" hidden="1" customWidth="1"/>
    <col min="9726" max="9726" width="14.140625" style="2" customWidth="1"/>
    <col min="9727" max="9727" width="14.5703125" style="2" customWidth="1"/>
    <col min="9728" max="9728" width="15.28515625" style="2" customWidth="1"/>
    <col min="9729" max="9729" width="33" style="2" customWidth="1"/>
    <col min="9730" max="9730" width="29.28515625" style="2" customWidth="1"/>
    <col min="9731" max="9731" width="17" style="2" customWidth="1"/>
    <col min="9732" max="9735" width="12.5703125" style="2" customWidth="1"/>
    <col min="9736" max="9736" width="3.7109375" style="2" customWidth="1"/>
    <col min="9737" max="9980" width="7.85546875" style="2"/>
    <col min="9981" max="9981" width="0" style="2" hidden="1" customWidth="1"/>
    <col min="9982" max="9982" width="14.140625" style="2" customWidth="1"/>
    <col min="9983" max="9983" width="14.5703125" style="2" customWidth="1"/>
    <col min="9984" max="9984" width="15.28515625" style="2" customWidth="1"/>
    <col min="9985" max="9985" width="33" style="2" customWidth="1"/>
    <col min="9986" max="9986" width="29.28515625" style="2" customWidth="1"/>
    <col min="9987" max="9987" width="17" style="2" customWidth="1"/>
    <col min="9988" max="9991" width="12.5703125" style="2" customWidth="1"/>
    <col min="9992" max="9992" width="3.7109375" style="2" customWidth="1"/>
    <col min="9993" max="10236" width="7.85546875" style="2"/>
    <col min="10237" max="10237" width="0" style="2" hidden="1" customWidth="1"/>
    <col min="10238" max="10238" width="14.140625" style="2" customWidth="1"/>
    <col min="10239" max="10239" width="14.5703125" style="2" customWidth="1"/>
    <col min="10240" max="10240" width="15.28515625" style="2" customWidth="1"/>
    <col min="10241" max="10241" width="33" style="2" customWidth="1"/>
    <col min="10242" max="10242" width="29.28515625" style="2" customWidth="1"/>
    <col min="10243" max="10243" width="17" style="2" customWidth="1"/>
    <col min="10244" max="10247" width="12.5703125" style="2" customWidth="1"/>
    <col min="10248" max="10248" width="3.7109375" style="2" customWidth="1"/>
    <col min="10249" max="10492" width="7.85546875" style="2"/>
    <col min="10493" max="10493" width="0" style="2" hidden="1" customWidth="1"/>
    <col min="10494" max="10494" width="14.140625" style="2" customWidth="1"/>
    <col min="10495" max="10495" width="14.5703125" style="2" customWidth="1"/>
    <col min="10496" max="10496" width="15.28515625" style="2" customWidth="1"/>
    <col min="10497" max="10497" width="33" style="2" customWidth="1"/>
    <col min="10498" max="10498" width="29.28515625" style="2" customWidth="1"/>
    <col min="10499" max="10499" width="17" style="2" customWidth="1"/>
    <col min="10500" max="10503" width="12.5703125" style="2" customWidth="1"/>
    <col min="10504" max="10504" width="3.7109375" style="2" customWidth="1"/>
    <col min="10505" max="10748" width="7.85546875" style="2"/>
    <col min="10749" max="10749" width="0" style="2" hidden="1" customWidth="1"/>
    <col min="10750" max="10750" width="14.140625" style="2" customWidth="1"/>
    <col min="10751" max="10751" width="14.5703125" style="2" customWidth="1"/>
    <col min="10752" max="10752" width="15.28515625" style="2" customWidth="1"/>
    <col min="10753" max="10753" width="33" style="2" customWidth="1"/>
    <col min="10754" max="10754" width="29.28515625" style="2" customWidth="1"/>
    <col min="10755" max="10755" width="17" style="2" customWidth="1"/>
    <col min="10756" max="10759" width="12.5703125" style="2" customWidth="1"/>
    <col min="10760" max="10760" width="3.7109375" style="2" customWidth="1"/>
    <col min="10761" max="11004" width="7.85546875" style="2"/>
    <col min="11005" max="11005" width="0" style="2" hidden="1" customWidth="1"/>
    <col min="11006" max="11006" width="14.140625" style="2" customWidth="1"/>
    <col min="11007" max="11007" width="14.5703125" style="2" customWidth="1"/>
    <col min="11008" max="11008" width="15.28515625" style="2" customWidth="1"/>
    <col min="11009" max="11009" width="33" style="2" customWidth="1"/>
    <col min="11010" max="11010" width="29.28515625" style="2" customWidth="1"/>
    <col min="11011" max="11011" width="17" style="2" customWidth="1"/>
    <col min="11012" max="11015" width="12.5703125" style="2" customWidth="1"/>
    <col min="11016" max="11016" width="3.7109375" style="2" customWidth="1"/>
    <col min="11017" max="11260" width="7.85546875" style="2"/>
    <col min="11261" max="11261" width="0" style="2" hidden="1" customWidth="1"/>
    <col min="11262" max="11262" width="14.140625" style="2" customWidth="1"/>
    <col min="11263" max="11263" width="14.5703125" style="2" customWidth="1"/>
    <col min="11264" max="11264" width="15.28515625" style="2" customWidth="1"/>
    <col min="11265" max="11265" width="33" style="2" customWidth="1"/>
    <col min="11266" max="11266" width="29.28515625" style="2" customWidth="1"/>
    <col min="11267" max="11267" width="17" style="2" customWidth="1"/>
    <col min="11268" max="11271" width="12.5703125" style="2" customWidth="1"/>
    <col min="11272" max="11272" width="3.7109375" style="2" customWidth="1"/>
    <col min="11273" max="11516" width="7.85546875" style="2"/>
    <col min="11517" max="11517" width="0" style="2" hidden="1" customWidth="1"/>
    <col min="11518" max="11518" width="14.140625" style="2" customWidth="1"/>
    <col min="11519" max="11519" width="14.5703125" style="2" customWidth="1"/>
    <col min="11520" max="11520" width="15.28515625" style="2" customWidth="1"/>
    <col min="11521" max="11521" width="33" style="2" customWidth="1"/>
    <col min="11522" max="11522" width="29.28515625" style="2" customWidth="1"/>
    <col min="11523" max="11523" width="17" style="2" customWidth="1"/>
    <col min="11524" max="11527" width="12.5703125" style="2" customWidth="1"/>
    <col min="11528" max="11528" width="3.7109375" style="2" customWidth="1"/>
    <col min="11529" max="11772" width="7.85546875" style="2"/>
    <col min="11773" max="11773" width="0" style="2" hidden="1" customWidth="1"/>
    <col min="11774" max="11774" width="14.140625" style="2" customWidth="1"/>
    <col min="11775" max="11775" width="14.5703125" style="2" customWidth="1"/>
    <col min="11776" max="11776" width="15.28515625" style="2" customWidth="1"/>
    <col min="11777" max="11777" width="33" style="2" customWidth="1"/>
    <col min="11778" max="11778" width="29.28515625" style="2" customWidth="1"/>
    <col min="11779" max="11779" width="17" style="2" customWidth="1"/>
    <col min="11780" max="11783" width="12.5703125" style="2" customWidth="1"/>
    <col min="11784" max="11784" width="3.7109375" style="2" customWidth="1"/>
    <col min="11785" max="12028" width="7.85546875" style="2"/>
    <col min="12029" max="12029" width="0" style="2" hidden="1" customWidth="1"/>
    <col min="12030" max="12030" width="14.140625" style="2" customWidth="1"/>
    <col min="12031" max="12031" width="14.5703125" style="2" customWidth="1"/>
    <col min="12032" max="12032" width="15.28515625" style="2" customWidth="1"/>
    <col min="12033" max="12033" width="33" style="2" customWidth="1"/>
    <col min="12034" max="12034" width="29.28515625" style="2" customWidth="1"/>
    <col min="12035" max="12035" width="17" style="2" customWidth="1"/>
    <col min="12036" max="12039" width="12.5703125" style="2" customWidth="1"/>
    <col min="12040" max="12040" width="3.7109375" style="2" customWidth="1"/>
    <col min="12041" max="12284" width="7.85546875" style="2"/>
    <col min="12285" max="12285" width="0" style="2" hidden="1" customWidth="1"/>
    <col min="12286" max="12286" width="14.140625" style="2" customWidth="1"/>
    <col min="12287" max="12287" width="14.5703125" style="2" customWidth="1"/>
    <col min="12288" max="12288" width="15.28515625" style="2" customWidth="1"/>
    <col min="12289" max="12289" width="33" style="2" customWidth="1"/>
    <col min="12290" max="12290" width="29.28515625" style="2" customWidth="1"/>
    <col min="12291" max="12291" width="17" style="2" customWidth="1"/>
    <col min="12292" max="12295" width="12.5703125" style="2" customWidth="1"/>
    <col min="12296" max="12296" width="3.7109375" style="2" customWidth="1"/>
    <col min="12297" max="12540" width="7.85546875" style="2"/>
    <col min="12541" max="12541" width="0" style="2" hidden="1" customWidth="1"/>
    <col min="12542" max="12542" width="14.140625" style="2" customWidth="1"/>
    <col min="12543" max="12543" width="14.5703125" style="2" customWidth="1"/>
    <col min="12544" max="12544" width="15.28515625" style="2" customWidth="1"/>
    <col min="12545" max="12545" width="33" style="2" customWidth="1"/>
    <col min="12546" max="12546" width="29.28515625" style="2" customWidth="1"/>
    <col min="12547" max="12547" width="17" style="2" customWidth="1"/>
    <col min="12548" max="12551" width="12.5703125" style="2" customWidth="1"/>
    <col min="12552" max="12552" width="3.7109375" style="2" customWidth="1"/>
    <col min="12553" max="12796" width="7.85546875" style="2"/>
    <col min="12797" max="12797" width="0" style="2" hidden="1" customWidth="1"/>
    <col min="12798" max="12798" width="14.140625" style="2" customWidth="1"/>
    <col min="12799" max="12799" width="14.5703125" style="2" customWidth="1"/>
    <col min="12800" max="12800" width="15.28515625" style="2" customWidth="1"/>
    <col min="12801" max="12801" width="33" style="2" customWidth="1"/>
    <col min="12802" max="12802" width="29.28515625" style="2" customWidth="1"/>
    <col min="12803" max="12803" width="17" style="2" customWidth="1"/>
    <col min="12804" max="12807" width="12.5703125" style="2" customWidth="1"/>
    <col min="12808" max="12808" width="3.7109375" style="2" customWidth="1"/>
    <col min="12809" max="13052" width="7.85546875" style="2"/>
    <col min="13053" max="13053" width="0" style="2" hidden="1" customWidth="1"/>
    <col min="13054" max="13054" width="14.140625" style="2" customWidth="1"/>
    <col min="13055" max="13055" width="14.5703125" style="2" customWidth="1"/>
    <col min="13056" max="13056" width="15.28515625" style="2" customWidth="1"/>
    <col min="13057" max="13057" width="33" style="2" customWidth="1"/>
    <col min="13058" max="13058" width="29.28515625" style="2" customWidth="1"/>
    <col min="13059" max="13059" width="17" style="2" customWidth="1"/>
    <col min="13060" max="13063" width="12.5703125" style="2" customWidth="1"/>
    <col min="13064" max="13064" width="3.7109375" style="2" customWidth="1"/>
    <col min="13065" max="13308" width="7.85546875" style="2"/>
    <col min="13309" max="13309" width="0" style="2" hidden="1" customWidth="1"/>
    <col min="13310" max="13310" width="14.140625" style="2" customWidth="1"/>
    <col min="13311" max="13311" width="14.5703125" style="2" customWidth="1"/>
    <col min="13312" max="13312" width="15.28515625" style="2" customWidth="1"/>
    <col min="13313" max="13313" width="33" style="2" customWidth="1"/>
    <col min="13314" max="13314" width="29.28515625" style="2" customWidth="1"/>
    <col min="13315" max="13315" width="17" style="2" customWidth="1"/>
    <col min="13316" max="13319" width="12.5703125" style="2" customWidth="1"/>
    <col min="13320" max="13320" width="3.7109375" style="2" customWidth="1"/>
    <col min="13321" max="13564" width="7.85546875" style="2"/>
    <col min="13565" max="13565" width="0" style="2" hidden="1" customWidth="1"/>
    <col min="13566" max="13566" width="14.140625" style="2" customWidth="1"/>
    <col min="13567" max="13567" width="14.5703125" style="2" customWidth="1"/>
    <col min="13568" max="13568" width="15.28515625" style="2" customWidth="1"/>
    <col min="13569" max="13569" width="33" style="2" customWidth="1"/>
    <col min="13570" max="13570" width="29.28515625" style="2" customWidth="1"/>
    <col min="13571" max="13571" width="17" style="2" customWidth="1"/>
    <col min="13572" max="13575" width="12.5703125" style="2" customWidth="1"/>
    <col min="13576" max="13576" width="3.7109375" style="2" customWidth="1"/>
    <col min="13577" max="13820" width="7.85546875" style="2"/>
    <col min="13821" max="13821" width="0" style="2" hidden="1" customWidth="1"/>
    <col min="13822" max="13822" width="14.140625" style="2" customWidth="1"/>
    <col min="13823" max="13823" width="14.5703125" style="2" customWidth="1"/>
    <col min="13824" max="13824" width="15.28515625" style="2" customWidth="1"/>
    <col min="13825" max="13825" width="33" style="2" customWidth="1"/>
    <col min="13826" max="13826" width="29.28515625" style="2" customWidth="1"/>
    <col min="13827" max="13827" width="17" style="2" customWidth="1"/>
    <col min="13828" max="13831" width="12.5703125" style="2" customWidth="1"/>
    <col min="13832" max="13832" width="3.7109375" style="2" customWidth="1"/>
    <col min="13833" max="14076" width="7.85546875" style="2"/>
    <col min="14077" max="14077" width="0" style="2" hidden="1" customWidth="1"/>
    <col min="14078" max="14078" width="14.140625" style="2" customWidth="1"/>
    <col min="14079" max="14079" width="14.5703125" style="2" customWidth="1"/>
    <col min="14080" max="14080" width="15.28515625" style="2" customWidth="1"/>
    <col min="14081" max="14081" width="33" style="2" customWidth="1"/>
    <col min="14082" max="14082" width="29.28515625" style="2" customWidth="1"/>
    <col min="14083" max="14083" width="17" style="2" customWidth="1"/>
    <col min="14084" max="14087" width="12.5703125" style="2" customWidth="1"/>
    <col min="14088" max="14088" width="3.7109375" style="2" customWidth="1"/>
    <col min="14089" max="14332" width="7.85546875" style="2"/>
    <col min="14333" max="14333" width="0" style="2" hidden="1" customWidth="1"/>
    <col min="14334" max="14334" width="14.140625" style="2" customWidth="1"/>
    <col min="14335" max="14335" width="14.5703125" style="2" customWidth="1"/>
    <col min="14336" max="14336" width="15.28515625" style="2" customWidth="1"/>
    <col min="14337" max="14337" width="33" style="2" customWidth="1"/>
    <col min="14338" max="14338" width="29.28515625" style="2" customWidth="1"/>
    <col min="14339" max="14339" width="17" style="2" customWidth="1"/>
    <col min="14340" max="14343" width="12.5703125" style="2" customWidth="1"/>
    <col min="14344" max="14344" width="3.7109375" style="2" customWidth="1"/>
    <col min="14345" max="14588" width="7.85546875" style="2"/>
    <col min="14589" max="14589" width="0" style="2" hidden="1" customWidth="1"/>
    <col min="14590" max="14590" width="14.140625" style="2" customWidth="1"/>
    <col min="14591" max="14591" width="14.5703125" style="2" customWidth="1"/>
    <col min="14592" max="14592" width="15.28515625" style="2" customWidth="1"/>
    <col min="14593" max="14593" width="33" style="2" customWidth="1"/>
    <col min="14594" max="14594" width="29.28515625" style="2" customWidth="1"/>
    <col min="14595" max="14595" width="17" style="2" customWidth="1"/>
    <col min="14596" max="14599" width="12.5703125" style="2" customWidth="1"/>
    <col min="14600" max="14600" width="3.7109375" style="2" customWidth="1"/>
    <col min="14601" max="14844" width="7.85546875" style="2"/>
    <col min="14845" max="14845" width="0" style="2" hidden="1" customWidth="1"/>
    <col min="14846" max="14846" width="14.140625" style="2" customWidth="1"/>
    <col min="14847" max="14847" width="14.5703125" style="2" customWidth="1"/>
    <col min="14848" max="14848" width="15.28515625" style="2" customWidth="1"/>
    <col min="14849" max="14849" width="33" style="2" customWidth="1"/>
    <col min="14850" max="14850" width="29.28515625" style="2" customWidth="1"/>
    <col min="14851" max="14851" width="17" style="2" customWidth="1"/>
    <col min="14852" max="14855" width="12.5703125" style="2" customWidth="1"/>
    <col min="14856" max="14856" width="3.7109375" style="2" customWidth="1"/>
    <col min="14857" max="15100" width="7.85546875" style="2"/>
    <col min="15101" max="15101" width="0" style="2" hidden="1" customWidth="1"/>
    <col min="15102" max="15102" width="14.140625" style="2" customWidth="1"/>
    <col min="15103" max="15103" width="14.5703125" style="2" customWidth="1"/>
    <col min="15104" max="15104" width="15.28515625" style="2" customWidth="1"/>
    <col min="15105" max="15105" width="33" style="2" customWidth="1"/>
    <col min="15106" max="15106" width="29.28515625" style="2" customWidth="1"/>
    <col min="15107" max="15107" width="17" style="2" customWidth="1"/>
    <col min="15108" max="15111" width="12.5703125" style="2" customWidth="1"/>
    <col min="15112" max="15112" width="3.7109375" style="2" customWidth="1"/>
    <col min="15113" max="15356" width="7.85546875" style="2"/>
    <col min="15357" max="15357" width="0" style="2" hidden="1" customWidth="1"/>
    <col min="15358" max="15358" width="14.140625" style="2" customWidth="1"/>
    <col min="15359" max="15359" width="14.5703125" style="2" customWidth="1"/>
    <col min="15360" max="15360" width="15.28515625" style="2" customWidth="1"/>
    <col min="15361" max="15361" width="33" style="2" customWidth="1"/>
    <col min="15362" max="15362" width="29.28515625" style="2" customWidth="1"/>
    <col min="15363" max="15363" width="17" style="2" customWidth="1"/>
    <col min="15364" max="15367" width="12.5703125" style="2" customWidth="1"/>
    <col min="15368" max="15368" width="3.7109375" style="2" customWidth="1"/>
    <col min="15369" max="15612" width="7.85546875" style="2"/>
    <col min="15613" max="15613" width="0" style="2" hidden="1" customWidth="1"/>
    <col min="15614" max="15614" width="14.140625" style="2" customWidth="1"/>
    <col min="15615" max="15615" width="14.5703125" style="2" customWidth="1"/>
    <col min="15616" max="15616" width="15.28515625" style="2" customWidth="1"/>
    <col min="15617" max="15617" width="33" style="2" customWidth="1"/>
    <col min="15618" max="15618" width="29.28515625" style="2" customWidth="1"/>
    <col min="15619" max="15619" width="17" style="2" customWidth="1"/>
    <col min="15620" max="15623" width="12.5703125" style="2" customWidth="1"/>
    <col min="15624" max="15624" width="3.7109375" style="2" customWidth="1"/>
    <col min="15625" max="15868" width="7.85546875" style="2"/>
    <col min="15869" max="15869" width="0" style="2" hidden="1" customWidth="1"/>
    <col min="15870" max="15870" width="14.140625" style="2" customWidth="1"/>
    <col min="15871" max="15871" width="14.5703125" style="2" customWidth="1"/>
    <col min="15872" max="15872" width="15.28515625" style="2" customWidth="1"/>
    <col min="15873" max="15873" width="33" style="2" customWidth="1"/>
    <col min="15874" max="15874" width="29.28515625" style="2" customWidth="1"/>
    <col min="15875" max="15875" width="17" style="2" customWidth="1"/>
    <col min="15876" max="15879" width="12.5703125" style="2" customWidth="1"/>
    <col min="15880" max="15880" width="3.7109375" style="2" customWidth="1"/>
    <col min="15881" max="16124" width="7.85546875" style="2"/>
    <col min="16125" max="16125" width="0" style="2" hidden="1" customWidth="1"/>
    <col min="16126" max="16126" width="14.140625" style="2" customWidth="1"/>
    <col min="16127" max="16127" width="14.5703125" style="2" customWidth="1"/>
    <col min="16128" max="16128" width="15.28515625" style="2" customWidth="1"/>
    <col min="16129" max="16129" width="33" style="2" customWidth="1"/>
    <col min="16130" max="16130" width="29.28515625" style="2" customWidth="1"/>
    <col min="16131" max="16131" width="17" style="2" customWidth="1"/>
    <col min="16132" max="16135" width="12.5703125" style="2" customWidth="1"/>
    <col min="16136" max="16136" width="3.7109375" style="2" customWidth="1"/>
    <col min="16137" max="16384" width="7.85546875" style="2"/>
  </cols>
  <sheetData>
    <row r="1" spans="1:11" x14ac:dyDescent="0.2">
      <c r="E1" s="19"/>
      <c r="F1" s="21"/>
      <c r="G1" s="12"/>
      <c r="H1" s="58" t="s">
        <v>37</v>
      </c>
      <c r="I1" s="58"/>
      <c r="J1" s="58"/>
    </row>
    <row r="2" spans="1:11" s="7" customFormat="1" ht="15" customHeight="1" x14ac:dyDescent="0.2">
      <c r="A2" s="6"/>
      <c r="C2" s="8"/>
      <c r="D2" s="8"/>
      <c r="E2" s="59" t="s">
        <v>161</v>
      </c>
      <c r="F2" s="59"/>
      <c r="G2" s="59"/>
      <c r="H2" s="59"/>
      <c r="I2" s="59"/>
      <c r="J2" s="59"/>
    </row>
    <row r="3" spans="1:11" s="7" customFormat="1" ht="12" customHeight="1" x14ac:dyDescent="0.2">
      <c r="A3" s="6"/>
      <c r="C3" s="9"/>
      <c r="D3" s="9"/>
      <c r="E3" s="57" t="s">
        <v>134</v>
      </c>
      <c r="F3" s="57"/>
      <c r="G3" s="57"/>
      <c r="H3" s="57"/>
      <c r="I3" s="57"/>
      <c r="J3" s="57"/>
    </row>
    <row r="4" spans="1:11" s="7" customFormat="1" ht="12" customHeight="1" x14ac:dyDescent="0.2">
      <c r="A4" s="24"/>
      <c r="C4" s="9"/>
      <c r="D4" s="9"/>
      <c r="E4" s="25"/>
      <c r="F4" s="57" t="s">
        <v>162</v>
      </c>
      <c r="G4" s="57"/>
      <c r="H4" s="57"/>
      <c r="I4" s="57"/>
      <c r="J4" s="57"/>
    </row>
    <row r="5" spans="1:11" s="11" customFormat="1" ht="24" customHeight="1" x14ac:dyDescent="0.2">
      <c r="A5" s="60" t="s">
        <v>83</v>
      </c>
      <c r="B5" s="60"/>
      <c r="C5" s="60"/>
      <c r="D5" s="60"/>
      <c r="E5" s="60"/>
      <c r="F5" s="60"/>
      <c r="G5" s="60"/>
      <c r="H5" s="60"/>
      <c r="I5" s="60"/>
      <c r="J5" s="60"/>
      <c r="K5" s="10"/>
    </row>
    <row r="6" spans="1:11" s="11" customFormat="1" ht="11.1" customHeight="1" x14ac:dyDescent="0.2">
      <c r="A6" s="10"/>
      <c r="B6" s="10"/>
      <c r="C6" s="10"/>
      <c r="D6" s="10"/>
      <c r="E6" s="3"/>
      <c r="F6" s="3"/>
      <c r="G6" s="10"/>
      <c r="H6" s="10"/>
      <c r="I6" s="10"/>
      <c r="J6" s="10"/>
      <c r="K6" s="10"/>
    </row>
    <row r="7" spans="1:11" s="11" customFormat="1" ht="11.1" customHeight="1" x14ac:dyDescent="0.2">
      <c r="A7" s="61" t="s">
        <v>68</v>
      </c>
      <c r="B7" s="61"/>
      <c r="C7" s="61"/>
      <c r="D7" s="61"/>
      <c r="E7" s="3"/>
      <c r="F7" s="3"/>
      <c r="G7" s="10"/>
      <c r="H7" s="10"/>
      <c r="I7" s="10"/>
      <c r="J7" s="10"/>
      <c r="K7" s="10"/>
    </row>
    <row r="8" spans="1:11" s="11" customFormat="1" ht="12" customHeight="1" x14ac:dyDescent="0.2">
      <c r="A8" s="62" t="s">
        <v>69</v>
      </c>
      <c r="B8" s="62"/>
      <c r="C8" s="62"/>
      <c r="D8" s="62"/>
      <c r="E8" s="3"/>
      <c r="F8" s="3"/>
      <c r="G8" s="10"/>
      <c r="H8" s="10"/>
      <c r="I8" s="10"/>
      <c r="J8" s="10"/>
      <c r="K8" s="10"/>
    </row>
    <row r="9" spans="1:11" s="11" customFormat="1" ht="11.1" customHeight="1" x14ac:dyDescent="0.2">
      <c r="A9" s="10"/>
      <c r="B9" s="10"/>
      <c r="C9" s="10"/>
      <c r="D9" s="10"/>
      <c r="E9" s="3"/>
      <c r="F9" s="3"/>
      <c r="G9" s="10"/>
      <c r="H9" s="10"/>
      <c r="I9" s="10"/>
      <c r="J9" s="10"/>
      <c r="K9" s="10"/>
    </row>
    <row r="10" spans="1:11" s="15" customFormat="1" ht="17.100000000000001" customHeight="1" x14ac:dyDescent="0.2">
      <c r="A10" s="56" t="s">
        <v>57</v>
      </c>
      <c r="B10" s="56" t="s">
        <v>55</v>
      </c>
      <c r="C10" s="56" t="s">
        <v>26</v>
      </c>
      <c r="D10" s="56" t="s">
        <v>84</v>
      </c>
      <c r="E10" s="56" t="s">
        <v>85</v>
      </c>
      <c r="F10" s="56" t="s">
        <v>86</v>
      </c>
      <c r="G10" s="56" t="s">
        <v>22</v>
      </c>
      <c r="H10" s="56" t="s">
        <v>2</v>
      </c>
      <c r="I10" s="56" t="s">
        <v>0</v>
      </c>
      <c r="J10" s="56"/>
      <c r="K10" s="3"/>
    </row>
    <row r="11" spans="1:11" s="15" customFormat="1" ht="87" customHeight="1" x14ac:dyDescent="0.2">
      <c r="A11" s="56"/>
      <c r="B11" s="56"/>
      <c r="C11" s="56"/>
      <c r="D11" s="56"/>
      <c r="E11" s="56"/>
      <c r="F11" s="56"/>
      <c r="G11" s="56"/>
      <c r="H11" s="56"/>
      <c r="I11" s="34" t="s">
        <v>24</v>
      </c>
      <c r="J11" s="35" t="s">
        <v>23</v>
      </c>
      <c r="K11" s="3"/>
    </row>
    <row r="12" spans="1:11" s="15" customFormat="1" ht="12" customHeight="1" x14ac:dyDescent="0.2">
      <c r="A12" s="35" t="s">
        <v>58</v>
      </c>
      <c r="B12" s="35" t="s">
        <v>59</v>
      </c>
      <c r="C12" s="35" t="s">
        <v>60</v>
      </c>
      <c r="D12" s="35" t="s">
        <v>61</v>
      </c>
      <c r="E12" s="35" t="s">
        <v>62</v>
      </c>
      <c r="F12" s="35" t="s">
        <v>63</v>
      </c>
      <c r="G12" s="35" t="s">
        <v>87</v>
      </c>
      <c r="H12" s="35" t="s">
        <v>88</v>
      </c>
      <c r="I12" s="34" t="s">
        <v>89</v>
      </c>
      <c r="J12" s="35" t="s">
        <v>90</v>
      </c>
      <c r="K12" s="3"/>
    </row>
    <row r="13" spans="1:11" s="15" customFormat="1" ht="24.75" customHeight="1" x14ac:dyDescent="0.2">
      <c r="A13" s="31" t="s">
        <v>27</v>
      </c>
      <c r="B13" s="31" t="s">
        <v>1</v>
      </c>
      <c r="C13" s="31" t="s">
        <v>1</v>
      </c>
      <c r="D13" s="36" t="s">
        <v>3</v>
      </c>
      <c r="E13" s="31" t="s">
        <v>1</v>
      </c>
      <c r="F13" s="31" t="s">
        <v>1</v>
      </c>
      <c r="G13" s="32">
        <f>G14</f>
        <v>6563923</v>
      </c>
      <c r="H13" s="32">
        <f>H14</f>
        <v>5723706</v>
      </c>
      <c r="I13" s="37">
        <f>I14</f>
        <v>840217</v>
      </c>
      <c r="J13" s="37">
        <f>J14</f>
        <v>826392</v>
      </c>
      <c r="K13" s="3"/>
    </row>
    <row r="14" spans="1:11" s="15" customFormat="1" ht="24" customHeight="1" x14ac:dyDescent="0.2">
      <c r="A14" s="31" t="s">
        <v>28</v>
      </c>
      <c r="B14" s="31" t="s">
        <v>1</v>
      </c>
      <c r="C14" s="31" t="s">
        <v>1</v>
      </c>
      <c r="D14" s="36" t="s">
        <v>3</v>
      </c>
      <c r="E14" s="31" t="s">
        <v>1</v>
      </c>
      <c r="F14" s="31" t="s">
        <v>1</v>
      </c>
      <c r="G14" s="32">
        <f>H14+I14</f>
        <v>6563923</v>
      </c>
      <c r="H14" s="32">
        <f>H15+H16+H17+H18+H19+H20+H21+H22+H26+H28+H29+H32+H40+H41+H46+H47+H27+H43+H44+H45+H39+H42</f>
        <v>5723706</v>
      </c>
      <c r="I14" s="32">
        <f>I15+I16+I17+I18+I19+I20+I21+I22+I26+I28+I29+I32+I40+I41+I46+I47+I27+I43+I44+I45+I39+I42</f>
        <v>840217</v>
      </c>
      <c r="J14" s="32">
        <f>J15+J16+J17+J18+J19+J20+J21+J22+J26+J28+J29+J32+J40+J41+J46+J47+J27+J43+J44+J45+J39+J42</f>
        <v>826392</v>
      </c>
      <c r="K14" s="3"/>
    </row>
    <row r="15" spans="1:11" s="15" customFormat="1" ht="52.5" customHeight="1" x14ac:dyDescent="0.2">
      <c r="A15" s="35" t="s">
        <v>5</v>
      </c>
      <c r="B15" s="35" t="s">
        <v>91</v>
      </c>
      <c r="C15" s="35" t="s">
        <v>6</v>
      </c>
      <c r="D15" s="38" t="s">
        <v>7</v>
      </c>
      <c r="E15" s="38" t="s">
        <v>148</v>
      </c>
      <c r="F15" s="38" t="s">
        <v>101</v>
      </c>
      <c r="G15" s="32">
        <f t="shared" ref="G15:G17" si="0">H15+I15</f>
        <v>838000</v>
      </c>
      <c r="H15" s="33">
        <f>863000+50000-75000</f>
        <v>838000</v>
      </c>
      <c r="I15" s="39">
        <v>0</v>
      </c>
      <c r="J15" s="33">
        <v>0</v>
      </c>
      <c r="K15" s="3"/>
    </row>
    <row r="16" spans="1:11" s="15" customFormat="1" ht="73.5" hidden="1" customHeight="1" x14ac:dyDescent="0.2">
      <c r="A16" s="35" t="s">
        <v>75</v>
      </c>
      <c r="B16" s="35" t="s">
        <v>92</v>
      </c>
      <c r="C16" s="35" t="s">
        <v>77</v>
      </c>
      <c r="D16" s="38" t="s">
        <v>76</v>
      </c>
      <c r="E16" s="38" t="s">
        <v>102</v>
      </c>
      <c r="F16" s="38" t="s">
        <v>103</v>
      </c>
      <c r="G16" s="32">
        <f t="shared" si="0"/>
        <v>0</v>
      </c>
      <c r="H16" s="33">
        <f>90000-40000-50000</f>
        <v>0</v>
      </c>
      <c r="I16" s="39">
        <v>0</v>
      </c>
      <c r="J16" s="33">
        <v>0</v>
      </c>
      <c r="K16" s="3"/>
    </row>
    <row r="17" spans="1:11" s="15" customFormat="1" ht="41.25" customHeight="1" x14ac:dyDescent="0.2">
      <c r="A17" s="35" t="s">
        <v>78</v>
      </c>
      <c r="B17" s="35" t="s">
        <v>93</v>
      </c>
      <c r="C17" s="35" t="s">
        <v>77</v>
      </c>
      <c r="D17" s="38" t="s">
        <v>79</v>
      </c>
      <c r="E17" s="38" t="s">
        <v>148</v>
      </c>
      <c r="F17" s="38" t="s">
        <v>101</v>
      </c>
      <c r="G17" s="32">
        <f t="shared" si="0"/>
        <v>200000</v>
      </c>
      <c r="H17" s="33">
        <v>200000</v>
      </c>
      <c r="I17" s="39">
        <v>0</v>
      </c>
      <c r="J17" s="33">
        <v>0</v>
      </c>
      <c r="K17" s="3"/>
    </row>
    <row r="18" spans="1:11" s="15" customFormat="1" ht="37.5" customHeight="1" x14ac:dyDescent="0.2">
      <c r="A18" s="35" t="s">
        <v>40</v>
      </c>
      <c r="B18" s="35" t="s">
        <v>41</v>
      </c>
      <c r="C18" s="35" t="s">
        <v>42</v>
      </c>
      <c r="D18" s="38" t="s">
        <v>43</v>
      </c>
      <c r="E18" s="38" t="s">
        <v>104</v>
      </c>
      <c r="F18" s="38" t="s">
        <v>105</v>
      </c>
      <c r="G18" s="32">
        <f t="shared" ref="G18:G20" si="1">H18+I18</f>
        <v>20000</v>
      </c>
      <c r="H18" s="33">
        <v>20000</v>
      </c>
      <c r="I18" s="39">
        <v>0</v>
      </c>
      <c r="J18" s="33">
        <v>0</v>
      </c>
      <c r="K18" s="3"/>
    </row>
    <row r="19" spans="1:11" s="15" customFormat="1" ht="42" customHeight="1" x14ac:dyDescent="0.2">
      <c r="A19" s="35" t="s">
        <v>72</v>
      </c>
      <c r="B19" s="35" t="s">
        <v>70</v>
      </c>
      <c r="C19" s="35" t="s">
        <v>42</v>
      </c>
      <c r="D19" s="38" t="s">
        <v>71</v>
      </c>
      <c r="E19" s="38" t="s">
        <v>104</v>
      </c>
      <c r="F19" s="38" t="s">
        <v>105</v>
      </c>
      <c r="G19" s="32">
        <f t="shared" si="1"/>
        <v>150000</v>
      </c>
      <c r="H19" s="33">
        <v>150000</v>
      </c>
      <c r="I19" s="39">
        <v>0</v>
      </c>
      <c r="J19" s="33">
        <v>0</v>
      </c>
      <c r="K19" s="3"/>
    </row>
    <row r="20" spans="1:11" s="15" customFormat="1" ht="36.75" customHeight="1" x14ac:dyDescent="0.2">
      <c r="A20" s="35" t="s">
        <v>44</v>
      </c>
      <c r="B20" s="35" t="s">
        <v>45</v>
      </c>
      <c r="C20" s="35" t="s">
        <v>42</v>
      </c>
      <c r="D20" s="38" t="s">
        <v>46</v>
      </c>
      <c r="E20" s="38" t="s">
        <v>104</v>
      </c>
      <c r="F20" s="38" t="s">
        <v>105</v>
      </c>
      <c r="G20" s="32">
        <f t="shared" si="1"/>
        <v>50000</v>
      </c>
      <c r="H20" s="33">
        <v>50000</v>
      </c>
      <c r="I20" s="39">
        <v>0</v>
      </c>
      <c r="J20" s="33">
        <v>0</v>
      </c>
      <c r="K20" s="3"/>
    </row>
    <row r="21" spans="1:11" s="15" customFormat="1" ht="94.5" customHeight="1" x14ac:dyDescent="0.2">
      <c r="A21" s="35" t="s">
        <v>47</v>
      </c>
      <c r="B21" s="35" t="s">
        <v>48</v>
      </c>
      <c r="C21" s="35" t="s">
        <v>4</v>
      </c>
      <c r="D21" s="38" t="s">
        <v>98</v>
      </c>
      <c r="E21" s="38" t="s">
        <v>104</v>
      </c>
      <c r="F21" s="38" t="s">
        <v>105</v>
      </c>
      <c r="G21" s="32">
        <f>H21+I21</f>
        <v>200000</v>
      </c>
      <c r="H21" s="33">
        <f>220000-20000</f>
        <v>200000</v>
      </c>
      <c r="I21" s="39">
        <v>0</v>
      </c>
      <c r="J21" s="33">
        <v>0</v>
      </c>
      <c r="K21" s="3"/>
    </row>
    <row r="22" spans="1:11" s="15" customFormat="1" ht="62.25" customHeight="1" x14ac:dyDescent="0.2">
      <c r="A22" s="35" t="s">
        <v>8</v>
      </c>
      <c r="B22" s="35" t="s">
        <v>30</v>
      </c>
      <c r="C22" s="35" t="s">
        <v>9</v>
      </c>
      <c r="D22" s="38" t="s">
        <v>10</v>
      </c>
      <c r="E22" s="38" t="s">
        <v>104</v>
      </c>
      <c r="F22" s="38" t="s">
        <v>105</v>
      </c>
      <c r="G22" s="32">
        <f>H22+I22</f>
        <v>170000</v>
      </c>
      <c r="H22" s="33">
        <f>120000+50000</f>
        <v>170000</v>
      </c>
      <c r="I22" s="39">
        <v>0</v>
      </c>
      <c r="J22" s="33">
        <v>0</v>
      </c>
      <c r="K22" s="3"/>
    </row>
    <row r="23" spans="1:11" s="15" customFormat="1" ht="17.100000000000001" customHeight="1" x14ac:dyDescent="0.2">
      <c r="A23" s="56" t="s">
        <v>57</v>
      </c>
      <c r="B23" s="56" t="s">
        <v>55</v>
      </c>
      <c r="C23" s="56" t="s">
        <v>26</v>
      </c>
      <c r="D23" s="56" t="s">
        <v>84</v>
      </c>
      <c r="E23" s="56" t="s">
        <v>85</v>
      </c>
      <c r="F23" s="56" t="s">
        <v>86</v>
      </c>
      <c r="G23" s="56" t="s">
        <v>22</v>
      </c>
      <c r="H23" s="56" t="s">
        <v>2</v>
      </c>
      <c r="I23" s="56" t="s">
        <v>0</v>
      </c>
      <c r="J23" s="56"/>
      <c r="K23" s="3"/>
    </row>
    <row r="24" spans="1:11" s="15" customFormat="1" ht="81" customHeight="1" x14ac:dyDescent="0.2">
      <c r="A24" s="56"/>
      <c r="B24" s="56"/>
      <c r="C24" s="56"/>
      <c r="D24" s="56"/>
      <c r="E24" s="56"/>
      <c r="F24" s="56"/>
      <c r="G24" s="56"/>
      <c r="H24" s="56"/>
      <c r="I24" s="34" t="s">
        <v>24</v>
      </c>
      <c r="J24" s="35" t="s">
        <v>23</v>
      </c>
      <c r="K24" s="3"/>
    </row>
    <row r="25" spans="1:11" s="15" customFormat="1" ht="12" customHeight="1" x14ac:dyDescent="0.2">
      <c r="A25" s="35" t="s">
        <v>58</v>
      </c>
      <c r="B25" s="35" t="s">
        <v>59</v>
      </c>
      <c r="C25" s="35" t="s">
        <v>60</v>
      </c>
      <c r="D25" s="35" t="s">
        <v>61</v>
      </c>
      <c r="E25" s="35" t="s">
        <v>62</v>
      </c>
      <c r="F25" s="35" t="s">
        <v>63</v>
      </c>
      <c r="G25" s="35" t="s">
        <v>87</v>
      </c>
      <c r="H25" s="35" t="s">
        <v>88</v>
      </c>
      <c r="I25" s="34" t="s">
        <v>89</v>
      </c>
      <c r="J25" s="35" t="s">
        <v>90</v>
      </c>
      <c r="K25" s="3"/>
    </row>
    <row r="26" spans="1:11" s="15" customFormat="1" ht="45.75" customHeight="1" x14ac:dyDescent="0.2">
      <c r="A26" s="35" t="s">
        <v>49</v>
      </c>
      <c r="B26" s="35" t="s">
        <v>56</v>
      </c>
      <c r="C26" s="35" t="s">
        <v>50</v>
      </c>
      <c r="D26" s="38" t="s">
        <v>51</v>
      </c>
      <c r="E26" s="38" t="s">
        <v>106</v>
      </c>
      <c r="F26" s="38" t="s">
        <v>107</v>
      </c>
      <c r="G26" s="32">
        <f t="shared" ref="G26:G31" si="2">H26+I26</f>
        <v>16500</v>
      </c>
      <c r="H26" s="33">
        <f>15000+7000-5500</f>
        <v>16500</v>
      </c>
      <c r="I26" s="39">
        <v>0</v>
      </c>
      <c r="J26" s="33">
        <v>0</v>
      </c>
      <c r="K26" s="3"/>
    </row>
    <row r="27" spans="1:11" s="28" customFormat="1" ht="72" customHeight="1" x14ac:dyDescent="0.2">
      <c r="A27" s="40" t="s">
        <v>135</v>
      </c>
      <c r="B27" s="40" t="s">
        <v>136</v>
      </c>
      <c r="C27" s="40" t="s">
        <v>11</v>
      </c>
      <c r="D27" s="43" t="s">
        <v>137</v>
      </c>
      <c r="E27" s="38" t="s">
        <v>108</v>
      </c>
      <c r="F27" s="38" t="s">
        <v>109</v>
      </c>
      <c r="G27" s="46">
        <f>H27+I27</f>
        <v>15000</v>
      </c>
      <c r="H27" s="42">
        <v>15000</v>
      </c>
      <c r="I27" s="42">
        <v>0</v>
      </c>
      <c r="J27" s="42">
        <v>0</v>
      </c>
    </row>
    <row r="28" spans="1:11" s="15" customFormat="1" ht="55.5" customHeight="1" x14ac:dyDescent="0.2">
      <c r="A28" s="35" t="s">
        <v>31</v>
      </c>
      <c r="B28" s="35" t="s">
        <v>32</v>
      </c>
      <c r="C28" s="35" t="s">
        <v>11</v>
      </c>
      <c r="D28" s="38" t="s">
        <v>29</v>
      </c>
      <c r="E28" s="38" t="s">
        <v>108</v>
      </c>
      <c r="F28" s="38" t="s">
        <v>109</v>
      </c>
      <c r="G28" s="32">
        <f t="shared" si="2"/>
        <v>20000</v>
      </c>
      <c r="H28" s="33">
        <f>30000-10000</f>
        <v>20000</v>
      </c>
      <c r="I28" s="39">
        <v>0</v>
      </c>
      <c r="J28" s="33">
        <v>0</v>
      </c>
      <c r="K28" s="3"/>
    </row>
    <row r="29" spans="1:11" s="15" customFormat="1" ht="64.5" customHeight="1" x14ac:dyDescent="0.2">
      <c r="A29" s="35" t="s">
        <v>52</v>
      </c>
      <c r="B29" s="35" t="s">
        <v>53</v>
      </c>
      <c r="C29" s="35" t="s">
        <v>12</v>
      </c>
      <c r="D29" s="38" t="s">
        <v>54</v>
      </c>
      <c r="E29" s="31" t="s">
        <v>1</v>
      </c>
      <c r="F29" s="31" t="s">
        <v>1</v>
      </c>
      <c r="G29" s="32">
        <f>H29+I29</f>
        <v>2448040</v>
      </c>
      <c r="H29" s="33">
        <f>H30+H31</f>
        <v>2448040</v>
      </c>
      <c r="I29" s="33">
        <f t="shared" ref="I29:J29" si="3">I30+I31</f>
        <v>0</v>
      </c>
      <c r="J29" s="33">
        <f t="shared" si="3"/>
        <v>0</v>
      </c>
      <c r="K29" s="3"/>
    </row>
    <row r="30" spans="1:11" s="15" customFormat="1" ht="66.75" customHeight="1" x14ac:dyDescent="0.2">
      <c r="A30" s="31" t="s">
        <v>1</v>
      </c>
      <c r="B30" s="31" t="s">
        <v>1</v>
      </c>
      <c r="C30" s="31" t="s">
        <v>1</v>
      </c>
      <c r="D30" s="31" t="s">
        <v>1</v>
      </c>
      <c r="E30" s="38" t="s">
        <v>110</v>
      </c>
      <c r="F30" s="38" t="s">
        <v>111</v>
      </c>
      <c r="G30" s="32">
        <f t="shared" si="2"/>
        <v>966600</v>
      </c>
      <c r="H30" s="33">
        <f>300000+400000+80000+36600+150000</f>
        <v>966600</v>
      </c>
      <c r="I30" s="39">
        <v>0</v>
      </c>
      <c r="J30" s="33">
        <v>0</v>
      </c>
      <c r="K30" s="3"/>
    </row>
    <row r="31" spans="1:11" s="15" customFormat="1" ht="51" customHeight="1" x14ac:dyDescent="0.2">
      <c r="A31" s="31" t="s">
        <v>1</v>
      </c>
      <c r="B31" s="31" t="s">
        <v>1</v>
      </c>
      <c r="C31" s="31" t="s">
        <v>1</v>
      </c>
      <c r="D31" s="31" t="s">
        <v>1</v>
      </c>
      <c r="E31" s="38" t="s">
        <v>94</v>
      </c>
      <c r="F31" s="38" t="s">
        <v>112</v>
      </c>
      <c r="G31" s="32">
        <f t="shared" si="2"/>
        <v>1481440</v>
      </c>
      <c r="H31" s="33">
        <f>200000+226740+10000+20000+10000+28000+38000+112000+206250+335000+295450</f>
        <v>1481440</v>
      </c>
      <c r="I31" s="39">
        <v>0</v>
      </c>
      <c r="J31" s="33">
        <v>0</v>
      </c>
      <c r="K31" s="3"/>
    </row>
    <row r="32" spans="1:11" s="15" customFormat="1" ht="24" customHeight="1" x14ac:dyDescent="0.2">
      <c r="A32" s="35" t="s">
        <v>13</v>
      </c>
      <c r="B32" s="35" t="s">
        <v>33</v>
      </c>
      <c r="C32" s="35" t="s">
        <v>12</v>
      </c>
      <c r="D32" s="38" t="s">
        <v>14</v>
      </c>
      <c r="E32" s="31" t="s">
        <v>1</v>
      </c>
      <c r="F32" s="31" t="s">
        <v>1</v>
      </c>
      <c r="G32" s="32">
        <f>H32+I32</f>
        <v>1691066</v>
      </c>
      <c r="H32" s="33">
        <f>H33+H34+H38</f>
        <v>1042166</v>
      </c>
      <c r="I32" s="33">
        <f>I33+I34+I38</f>
        <v>648900</v>
      </c>
      <c r="J32" s="33">
        <f>J33+J34+J38</f>
        <v>648900</v>
      </c>
      <c r="K32" s="3"/>
    </row>
    <row r="33" spans="1:11" s="15" customFormat="1" ht="67.5" customHeight="1" x14ac:dyDescent="0.2">
      <c r="A33" s="31" t="s">
        <v>1</v>
      </c>
      <c r="B33" s="31" t="s">
        <v>1</v>
      </c>
      <c r="C33" s="31" t="s">
        <v>1</v>
      </c>
      <c r="D33" s="31" t="s">
        <v>1</v>
      </c>
      <c r="E33" s="38" t="s">
        <v>113</v>
      </c>
      <c r="F33" s="38" t="s">
        <v>114</v>
      </c>
      <c r="G33" s="32">
        <f t="shared" ref="G33:G34" si="4">H33+I33</f>
        <v>5000</v>
      </c>
      <c r="H33" s="33">
        <v>5000</v>
      </c>
      <c r="I33" s="39">
        <v>0</v>
      </c>
      <c r="J33" s="33">
        <v>0</v>
      </c>
      <c r="K33" s="3"/>
    </row>
    <row r="34" spans="1:11" s="15" customFormat="1" ht="52.5" customHeight="1" x14ac:dyDescent="0.2">
      <c r="A34" s="31" t="s">
        <v>1</v>
      </c>
      <c r="B34" s="31" t="s">
        <v>1</v>
      </c>
      <c r="C34" s="31" t="s">
        <v>1</v>
      </c>
      <c r="D34" s="31" t="s">
        <v>1</v>
      </c>
      <c r="E34" s="38" t="s">
        <v>115</v>
      </c>
      <c r="F34" s="38" t="s">
        <v>116</v>
      </c>
      <c r="G34" s="32">
        <f t="shared" si="4"/>
        <v>1670066</v>
      </c>
      <c r="H34" s="33">
        <f>1153416-180000-15000+79750-17000</f>
        <v>1021166</v>
      </c>
      <c r="I34" s="39">
        <f>50000+650000-1100-50000</f>
        <v>648900</v>
      </c>
      <c r="J34" s="33">
        <f>I34</f>
        <v>648900</v>
      </c>
      <c r="K34" s="3"/>
    </row>
    <row r="35" spans="1:11" s="15" customFormat="1" ht="17.100000000000001" customHeight="1" x14ac:dyDescent="0.2">
      <c r="A35" s="56" t="s">
        <v>57</v>
      </c>
      <c r="B35" s="56" t="s">
        <v>55</v>
      </c>
      <c r="C35" s="56" t="s">
        <v>26</v>
      </c>
      <c r="D35" s="56" t="s">
        <v>84</v>
      </c>
      <c r="E35" s="56" t="s">
        <v>85</v>
      </c>
      <c r="F35" s="56" t="s">
        <v>86</v>
      </c>
      <c r="G35" s="56" t="s">
        <v>22</v>
      </c>
      <c r="H35" s="56" t="s">
        <v>2</v>
      </c>
      <c r="I35" s="56" t="s">
        <v>0</v>
      </c>
      <c r="J35" s="56"/>
      <c r="K35" s="3"/>
    </row>
    <row r="36" spans="1:11" s="15" customFormat="1" ht="84.75" customHeight="1" x14ac:dyDescent="0.2">
      <c r="A36" s="56"/>
      <c r="B36" s="56"/>
      <c r="C36" s="56"/>
      <c r="D36" s="56"/>
      <c r="E36" s="56"/>
      <c r="F36" s="56"/>
      <c r="G36" s="56"/>
      <c r="H36" s="56"/>
      <c r="I36" s="34" t="s">
        <v>24</v>
      </c>
      <c r="J36" s="35" t="s">
        <v>23</v>
      </c>
      <c r="K36" s="3"/>
    </row>
    <row r="37" spans="1:11" s="15" customFormat="1" ht="12" customHeight="1" x14ac:dyDescent="0.2">
      <c r="A37" s="35" t="s">
        <v>58</v>
      </c>
      <c r="B37" s="35" t="s">
        <v>59</v>
      </c>
      <c r="C37" s="35" t="s">
        <v>60</v>
      </c>
      <c r="D37" s="35" t="s">
        <v>61</v>
      </c>
      <c r="E37" s="35" t="s">
        <v>62</v>
      </c>
      <c r="F37" s="35" t="s">
        <v>63</v>
      </c>
      <c r="G37" s="35" t="s">
        <v>87</v>
      </c>
      <c r="H37" s="35" t="s">
        <v>88</v>
      </c>
      <c r="I37" s="34" t="s">
        <v>89</v>
      </c>
      <c r="J37" s="35" t="s">
        <v>90</v>
      </c>
      <c r="K37" s="3"/>
    </row>
    <row r="38" spans="1:11" s="15" customFormat="1" ht="69.75" customHeight="1" x14ac:dyDescent="0.2">
      <c r="A38" s="31" t="s">
        <v>1</v>
      </c>
      <c r="B38" s="31" t="s">
        <v>1</v>
      </c>
      <c r="C38" s="31" t="s">
        <v>1</v>
      </c>
      <c r="D38" s="31" t="s">
        <v>1</v>
      </c>
      <c r="E38" s="38" t="s">
        <v>117</v>
      </c>
      <c r="F38" s="38" t="s">
        <v>118</v>
      </c>
      <c r="G38" s="32">
        <f>H38+I38</f>
        <v>16000</v>
      </c>
      <c r="H38" s="33">
        <v>16000</v>
      </c>
      <c r="I38" s="39">
        <v>0</v>
      </c>
      <c r="J38" s="33">
        <v>0</v>
      </c>
      <c r="K38" s="3"/>
    </row>
    <row r="39" spans="1:11" s="50" customFormat="1" ht="39" customHeight="1" x14ac:dyDescent="0.2">
      <c r="A39" s="48">
        <v>217110</v>
      </c>
      <c r="B39" s="48">
        <v>7110</v>
      </c>
      <c r="C39" s="48" t="s">
        <v>82</v>
      </c>
      <c r="D39" s="38" t="s">
        <v>149</v>
      </c>
      <c r="E39" s="38" t="s">
        <v>151</v>
      </c>
      <c r="F39" s="38" t="s">
        <v>150</v>
      </c>
      <c r="G39" s="32">
        <f>H39+I39</f>
        <v>30000</v>
      </c>
      <c r="H39" s="33">
        <v>30000</v>
      </c>
      <c r="I39" s="39">
        <v>0</v>
      </c>
      <c r="J39" s="33">
        <v>0</v>
      </c>
      <c r="K39" s="49"/>
    </row>
    <row r="40" spans="1:11" s="15" customFormat="1" ht="43.5" customHeight="1" x14ac:dyDescent="0.2">
      <c r="A40" s="35" t="s">
        <v>81</v>
      </c>
      <c r="B40" s="35" t="s">
        <v>80</v>
      </c>
      <c r="C40" s="35" t="s">
        <v>82</v>
      </c>
      <c r="D40" s="38" t="s">
        <v>95</v>
      </c>
      <c r="E40" s="38" t="s">
        <v>119</v>
      </c>
      <c r="F40" s="38" t="s">
        <v>120</v>
      </c>
      <c r="G40" s="32">
        <f>H40+I40</f>
        <v>100000</v>
      </c>
      <c r="H40" s="33">
        <f>10000+150000-40000-20000</f>
        <v>100000</v>
      </c>
      <c r="I40" s="39">
        <v>0</v>
      </c>
      <c r="J40" s="33">
        <v>0</v>
      </c>
      <c r="K40" s="3"/>
    </row>
    <row r="41" spans="1:11" s="15" customFormat="1" ht="44.25" customHeight="1" x14ac:dyDescent="0.2">
      <c r="A41" s="35" t="s">
        <v>15</v>
      </c>
      <c r="B41" s="35" t="s">
        <v>34</v>
      </c>
      <c r="C41" s="35" t="s">
        <v>16</v>
      </c>
      <c r="D41" s="38" t="s">
        <v>99</v>
      </c>
      <c r="E41" s="38" t="s">
        <v>121</v>
      </c>
      <c r="F41" s="38" t="s">
        <v>122</v>
      </c>
      <c r="G41" s="32">
        <f t="shared" ref="G41:G46" si="5">H41+I41</f>
        <v>332000</v>
      </c>
      <c r="H41" s="33">
        <f>300000+32000</f>
        <v>332000</v>
      </c>
      <c r="I41" s="39">
        <v>0</v>
      </c>
      <c r="J41" s="33">
        <v>0</v>
      </c>
      <c r="K41" s="3"/>
    </row>
    <row r="42" spans="1:11" s="15" customFormat="1" ht="44.25" customHeight="1" x14ac:dyDescent="0.2">
      <c r="A42" s="53" t="s">
        <v>156</v>
      </c>
      <c r="B42" s="52">
        <v>7622</v>
      </c>
      <c r="C42" s="53" t="s">
        <v>155</v>
      </c>
      <c r="D42" s="38" t="s">
        <v>154</v>
      </c>
      <c r="E42" s="38" t="s">
        <v>153</v>
      </c>
      <c r="F42" s="38" t="s">
        <v>152</v>
      </c>
      <c r="G42" s="32">
        <f t="shared" ref="G42" si="6">H42+I42</f>
        <v>50000</v>
      </c>
      <c r="H42" s="33">
        <v>50000</v>
      </c>
      <c r="I42" s="39">
        <v>0</v>
      </c>
      <c r="J42" s="33">
        <v>0</v>
      </c>
      <c r="K42" s="3"/>
    </row>
    <row r="43" spans="1:11" s="30" customFormat="1" ht="32.25" customHeight="1" x14ac:dyDescent="0.2">
      <c r="A43" s="40" t="s">
        <v>138</v>
      </c>
      <c r="B43" s="40" t="s">
        <v>139</v>
      </c>
      <c r="C43" s="40" t="s">
        <v>140</v>
      </c>
      <c r="D43" s="44" t="s">
        <v>141</v>
      </c>
      <c r="E43" s="38" t="s">
        <v>100</v>
      </c>
      <c r="F43" s="38" t="s">
        <v>101</v>
      </c>
      <c r="G43" s="47">
        <f>H43+I43</f>
        <v>40000</v>
      </c>
      <c r="H43" s="29">
        <v>0</v>
      </c>
      <c r="I43" s="29">
        <v>40000</v>
      </c>
      <c r="J43" s="29">
        <v>40000</v>
      </c>
    </row>
    <row r="44" spans="1:11" s="30" customFormat="1" ht="38.25" customHeight="1" x14ac:dyDescent="0.2">
      <c r="A44" s="40" t="s">
        <v>138</v>
      </c>
      <c r="B44" s="40" t="s">
        <v>139</v>
      </c>
      <c r="C44" s="40" t="s">
        <v>140</v>
      </c>
      <c r="D44" s="44" t="s">
        <v>141</v>
      </c>
      <c r="E44" s="38" t="s">
        <v>94</v>
      </c>
      <c r="F44" s="38" t="s">
        <v>112</v>
      </c>
      <c r="G44" s="47">
        <f>H44+I44</f>
        <v>137492</v>
      </c>
      <c r="H44" s="29">
        <v>0</v>
      </c>
      <c r="I44" s="29">
        <f>20000+48100-20000+18000+27000+4192+40200</f>
        <v>137492</v>
      </c>
      <c r="J44" s="29">
        <f>I44</f>
        <v>137492</v>
      </c>
    </row>
    <row r="45" spans="1:11" s="30" customFormat="1" ht="32.25" customHeight="1" x14ac:dyDescent="0.2">
      <c r="A45" s="40" t="s">
        <v>142</v>
      </c>
      <c r="B45" s="40" t="s">
        <v>143</v>
      </c>
      <c r="C45" s="40" t="s">
        <v>140</v>
      </c>
      <c r="D45" s="44" t="s">
        <v>144</v>
      </c>
      <c r="E45" s="45" t="s">
        <v>145</v>
      </c>
      <c r="F45" s="41" t="s">
        <v>146</v>
      </c>
      <c r="G45" s="47">
        <f>H45+I45</f>
        <v>12000</v>
      </c>
      <c r="H45" s="29">
        <v>12000</v>
      </c>
      <c r="I45" s="29">
        <v>0</v>
      </c>
      <c r="J45" s="29">
        <v>0</v>
      </c>
    </row>
    <row r="46" spans="1:11" s="15" customFormat="1" ht="56.25" customHeight="1" x14ac:dyDescent="0.2">
      <c r="A46" s="35" t="s">
        <v>64</v>
      </c>
      <c r="B46" s="35" t="s">
        <v>65</v>
      </c>
      <c r="C46" s="35" t="s">
        <v>66</v>
      </c>
      <c r="D46" s="38" t="s">
        <v>67</v>
      </c>
      <c r="E46" s="38" t="s">
        <v>123</v>
      </c>
      <c r="F46" s="38" t="s">
        <v>124</v>
      </c>
      <c r="G46" s="32">
        <f t="shared" si="5"/>
        <v>30000</v>
      </c>
      <c r="H46" s="33">
        <v>30000</v>
      </c>
      <c r="I46" s="39">
        <v>0</v>
      </c>
      <c r="J46" s="33">
        <v>0</v>
      </c>
      <c r="K46" s="3"/>
    </row>
    <row r="47" spans="1:11" s="15" customFormat="1" ht="33.75" customHeight="1" x14ac:dyDescent="0.2">
      <c r="A47" s="35" t="s">
        <v>17</v>
      </c>
      <c r="B47" s="35" t="s">
        <v>35</v>
      </c>
      <c r="C47" s="35" t="s">
        <v>18</v>
      </c>
      <c r="D47" s="38" t="s">
        <v>19</v>
      </c>
      <c r="E47" s="38" t="s">
        <v>125</v>
      </c>
      <c r="F47" s="38" t="s">
        <v>126</v>
      </c>
      <c r="G47" s="32">
        <f>H47+I47</f>
        <v>13825</v>
      </c>
      <c r="H47" s="33">
        <v>0</v>
      </c>
      <c r="I47" s="39">
        <f>15000-1175</f>
        <v>13825</v>
      </c>
      <c r="J47" s="33">
        <v>0</v>
      </c>
      <c r="K47" s="3"/>
    </row>
    <row r="48" spans="1:11" s="15" customFormat="1" ht="37.5" customHeight="1" x14ac:dyDescent="0.2">
      <c r="A48" s="31" t="s">
        <v>73</v>
      </c>
      <c r="B48" s="31" t="s">
        <v>1</v>
      </c>
      <c r="C48" s="31" t="s">
        <v>1</v>
      </c>
      <c r="D48" s="36" t="s">
        <v>96</v>
      </c>
      <c r="E48" s="31" t="s">
        <v>1</v>
      </c>
      <c r="F48" s="31" t="s">
        <v>1</v>
      </c>
      <c r="G48" s="32">
        <f>G49</f>
        <v>1653520</v>
      </c>
      <c r="H48" s="32">
        <f t="shared" ref="H48:J48" si="7">H49</f>
        <v>1362938</v>
      </c>
      <c r="I48" s="32">
        <f t="shared" si="7"/>
        <v>290582</v>
      </c>
      <c r="J48" s="32">
        <f t="shared" si="7"/>
        <v>290582</v>
      </c>
      <c r="K48" s="3"/>
    </row>
    <row r="49" spans="1:11" s="15" customFormat="1" ht="29.25" customHeight="1" x14ac:dyDescent="0.2">
      <c r="A49" s="31" t="s">
        <v>74</v>
      </c>
      <c r="B49" s="31" t="s">
        <v>1</v>
      </c>
      <c r="C49" s="31" t="s">
        <v>1</v>
      </c>
      <c r="D49" s="36" t="s">
        <v>96</v>
      </c>
      <c r="E49" s="31" t="s">
        <v>1</v>
      </c>
      <c r="F49" s="31" t="s">
        <v>1</v>
      </c>
      <c r="G49" s="32">
        <f>G53</f>
        <v>1653520</v>
      </c>
      <c r="H49" s="32">
        <f>H53</f>
        <v>1362938</v>
      </c>
      <c r="I49" s="32">
        <f>I53</f>
        <v>290582</v>
      </c>
      <c r="J49" s="32">
        <f>J53</f>
        <v>290582</v>
      </c>
      <c r="K49" s="3"/>
    </row>
    <row r="50" spans="1:11" s="15" customFormat="1" ht="17.100000000000001" customHeight="1" x14ac:dyDescent="0.2">
      <c r="A50" s="56" t="s">
        <v>57</v>
      </c>
      <c r="B50" s="56" t="s">
        <v>55</v>
      </c>
      <c r="C50" s="56" t="s">
        <v>26</v>
      </c>
      <c r="D50" s="56" t="s">
        <v>84</v>
      </c>
      <c r="E50" s="56" t="s">
        <v>85</v>
      </c>
      <c r="F50" s="56" t="s">
        <v>86</v>
      </c>
      <c r="G50" s="56" t="s">
        <v>22</v>
      </c>
      <c r="H50" s="56" t="s">
        <v>2</v>
      </c>
      <c r="I50" s="56" t="s">
        <v>0</v>
      </c>
      <c r="J50" s="56"/>
      <c r="K50" s="3"/>
    </row>
    <row r="51" spans="1:11" s="15" customFormat="1" ht="81" customHeight="1" x14ac:dyDescent="0.2">
      <c r="A51" s="56"/>
      <c r="B51" s="56"/>
      <c r="C51" s="56"/>
      <c r="D51" s="56"/>
      <c r="E51" s="56"/>
      <c r="F51" s="56"/>
      <c r="G51" s="56"/>
      <c r="H51" s="56"/>
      <c r="I51" s="34" t="s">
        <v>24</v>
      </c>
      <c r="J51" s="54" t="s">
        <v>23</v>
      </c>
      <c r="K51" s="3"/>
    </row>
    <row r="52" spans="1:11" s="15" customFormat="1" ht="12" customHeight="1" x14ac:dyDescent="0.2">
      <c r="A52" s="54" t="s">
        <v>58</v>
      </c>
      <c r="B52" s="54" t="s">
        <v>59</v>
      </c>
      <c r="C52" s="54" t="s">
        <v>60</v>
      </c>
      <c r="D52" s="54" t="s">
        <v>61</v>
      </c>
      <c r="E52" s="54" t="s">
        <v>62</v>
      </c>
      <c r="F52" s="54" t="s">
        <v>63</v>
      </c>
      <c r="G52" s="54" t="s">
        <v>87</v>
      </c>
      <c r="H52" s="54" t="s">
        <v>88</v>
      </c>
      <c r="I52" s="34" t="s">
        <v>89</v>
      </c>
      <c r="J52" s="54" t="s">
        <v>90</v>
      </c>
      <c r="K52" s="3"/>
    </row>
    <row r="53" spans="1:11" s="15" customFormat="1" ht="24" customHeight="1" x14ac:dyDescent="0.2">
      <c r="A53" s="31" t="s">
        <v>1</v>
      </c>
      <c r="B53" s="31">
        <v>9000</v>
      </c>
      <c r="C53" s="31" t="s">
        <v>1</v>
      </c>
      <c r="D53" s="36" t="s">
        <v>133</v>
      </c>
      <c r="E53" s="31" t="s">
        <v>1</v>
      </c>
      <c r="F53" s="31" t="s">
        <v>1</v>
      </c>
      <c r="G53" s="32">
        <f>G54+G61</f>
        <v>1653520</v>
      </c>
      <c r="H53" s="32">
        <f>H54+H61</f>
        <v>1362938</v>
      </c>
      <c r="I53" s="32">
        <f>I54+I61</f>
        <v>290582</v>
      </c>
      <c r="J53" s="32">
        <f>J54+J61</f>
        <v>290582</v>
      </c>
      <c r="K53" s="3"/>
    </row>
    <row r="54" spans="1:11" s="15" customFormat="1" ht="48" customHeight="1" x14ac:dyDescent="0.2">
      <c r="A54" s="17">
        <v>3719770</v>
      </c>
      <c r="B54" s="17" t="s">
        <v>36</v>
      </c>
      <c r="C54" s="17" t="s">
        <v>20</v>
      </c>
      <c r="D54" s="18" t="s">
        <v>21</v>
      </c>
      <c r="E54" s="31" t="s">
        <v>1</v>
      </c>
      <c r="F54" s="31" t="s">
        <v>1</v>
      </c>
      <c r="G54" s="32">
        <f>H54+I54</f>
        <v>1593520</v>
      </c>
      <c r="H54" s="33">
        <f>SUM(H55:H60)</f>
        <v>1302938</v>
      </c>
      <c r="I54" s="33">
        <f>SUM(I55:I60)</f>
        <v>290582</v>
      </c>
      <c r="J54" s="33">
        <f>SUM(J55:J60)</f>
        <v>290582</v>
      </c>
      <c r="K54" s="3"/>
    </row>
    <row r="55" spans="1:11" s="15" customFormat="1" ht="38.25" customHeight="1" x14ac:dyDescent="0.2">
      <c r="A55" s="31" t="s">
        <v>1</v>
      </c>
      <c r="B55" s="31" t="s">
        <v>1</v>
      </c>
      <c r="C55" s="31" t="s">
        <v>1</v>
      </c>
      <c r="D55" s="31" t="s">
        <v>1</v>
      </c>
      <c r="E55" s="38" t="s">
        <v>148</v>
      </c>
      <c r="F55" s="38" t="s">
        <v>101</v>
      </c>
      <c r="G55" s="32">
        <f t="shared" ref="G55:G58" si="8">H55+I55</f>
        <v>136200</v>
      </c>
      <c r="H55" s="33">
        <f>58000+70000+8200</f>
        <v>136200</v>
      </c>
      <c r="I55" s="39">
        <v>0</v>
      </c>
      <c r="J55" s="33">
        <v>0</v>
      </c>
      <c r="K55" s="3"/>
    </row>
    <row r="56" spans="1:11" s="15" customFormat="1" ht="54" customHeight="1" x14ac:dyDescent="0.2">
      <c r="A56" s="31" t="s">
        <v>1</v>
      </c>
      <c r="B56" s="31" t="s">
        <v>1</v>
      </c>
      <c r="C56" s="31" t="s">
        <v>1</v>
      </c>
      <c r="D56" s="31" t="s">
        <v>1</v>
      </c>
      <c r="E56" s="38" t="s">
        <v>127</v>
      </c>
      <c r="F56" s="38" t="s">
        <v>128</v>
      </c>
      <c r="G56" s="32">
        <f t="shared" si="8"/>
        <v>953000</v>
      </c>
      <c r="H56" s="33">
        <f>480000+180000+293000</f>
        <v>953000</v>
      </c>
      <c r="I56" s="39">
        <v>0</v>
      </c>
      <c r="J56" s="33">
        <v>0</v>
      </c>
      <c r="K56" s="3"/>
    </row>
    <row r="57" spans="1:11" s="15" customFormat="1" ht="22.5" customHeight="1" x14ac:dyDescent="0.2">
      <c r="A57" s="31" t="s">
        <v>1</v>
      </c>
      <c r="B57" s="31" t="s">
        <v>1</v>
      </c>
      <c r="C57" s="31" t="s">
        <v>1</v>
      </c>
      <c r="D57" s="31" t="s">
        <v>1</v>
      </c>
      <c r="E57" s="38" t="s">
        <v>129</v>
      </c>
      <c r="F57" s="38" t="s">
        <v>130</v>
      </c>
      <c r="G57" s="32">
        <f t="shared" si="8"/>
        <v>40684</v>
      </c>
      <c r="H57" s="33">
        <v>40684</v>
      </c>
      <c r="I57" s="39">
        <v>0</v>
      </c>
      <c r="J57" s="33">
        <v>0</v>
      </c>
      <c r="K57" s="3"/>
    </row>
    <row r="58" spans="1:11" s="15" customFormat="1" ht="42.75" customHeight="1" x14ac:dyDescent="0.2">
      <c r="A58" s="31"/>
      <c r="B58" s="31"/>
      <c r="C58" s="31"/>
      <c r="D58" s="31"/>
      <c r="E58" s="38" t="s">
        <v>106</v>
      </c>
      <c r="F58" s="38" t="s">
        <v>107</v>
      </c>
      <c r="G58" s="32">
        <f t="shared" si="8"/>
        <v>58052</v>
      </c>
      <c r="H58" s="33">
        <f>25000+12000+21052</f>
        <v>58052</v>
      </c>
      <c r="I58" s="39">
        <v>0</v>
      </c>
      <c r="J58" s="33">
        <v>0</v>
      </c>
      <c r="K58" s="3"/>
    </row>
    <row r="59" spans="1:11" s="15" customFormat="1" ht="42.75" customHeight="1" x14ac:dyDescent="0.2">
      <c r="A59" s="31"/>
      <c r="B59" s="31"/>
      <c r="C59" s="31"/>
      <c r="D59" s="31"/>
      <c r="E59" s="38" t="s">
        <v>158</v>
      </c>
      <c r="F59" s="38" t="s">
        <v>157</v>
      </c>
      <c r="G59" s="32">
        <f t="shared" ref="G59" si="9">H59+I59</f>
        <v>290582</v>
      </c>
      <c r="H59" s="33">
        <v>0</v>
      </c>
      <c r="I59" s="39">
        <f>20000+50000+220582</f>
        <v>290582</v>
      </c>
      <c r="J59" s="33">
        <f>I59</f>
        <v>290582</v>
      </c>
      <c r="K59" s="3"/>
    </row>
    <row r="60" spans="1:11" s="15" customFormat="1" ht="46.5" customHeight="1" x14ac:dyDescent="0.2">
      <c r="A60" s="31" t="s">
        <v>1</v>
      </c>
      <c r="B60" s="31" t="s">
        <v>1</v>
      </c>
      <c r="C60" s="31" t="s">
        <v>1</v>
      </c>
      <c r="D60" s="31" t="s">
        <v>1</v>
      </c>
      <c r="E60" s="38" t="s">
        <v>131</v>
      </c>
      <c r="F60" s="38" t="s">
        <v>132</v>
      </c>
      <c r="G60" s="32">
        <f>H60+I60</f>
        <v>115002</v>
      </c>
      <c r="H60" s="33">
        <f>78930+36072</f>
        <v>115002</v>
      </c>
      <c r="I60" s="39">
        <v>0</v>
      </c>
      <c r="J60" s="33">
        <v>0</v>
      </c>
      <c r="K60" s="3"/>
    </row>
    <row r="61" spans="1:11" s="27" customFormat="1" ht="52.5" customHeight="1" x14ac:dyDescent="0.2">
      <c r="A61" s="31">
        <v>379800</v>
      </c>
      <c r="B61" s="31">
        <v>9800</v>
      </c>
      <c r="C61" s="17" t="s">
        <v>20</v>
      </c>
      <c r="D61" s="38" t="s">
        <v>147</v>
      </c>
      <c r="E61" s="55"/>
      <c r="F61" s="55"/>
      <c r="G61" s="32">
        <f>H61+I61</f>
        <v>60000</v>
      </c>
      <c r="H61" s="33">
        <f>H62+H63</f>
        <v>60000</v>
      </c>
      <c r="I61" s="33">
        <f t="shared" ref="I61:J61" si="10">I62+I63</f>
        <v>0</v>
      </c>
      <c r="J61" s="33">
        <f t="shared" si="10"/>
        <v>0</v>
      </c>
      <c r="K61" s="26"/>
    </row>
    <row r="62" spans="1:11" s="27" customFormat="1" ht="42.75" customHeight="1" x14ac:dyDescent="0.2">
      <c r="A62" s="31"/>
      <c r="B62" s="31"/>
      <c r="C62" s="17"/>
      <c r="D62" s="38"/>
      <c r="E62" s="55" t="s">
        <v>159</v>
      </c>
      <c r="F62" s="55" t="s">
        <v>160</v>
      </c>
      <c r="G62" s="32">
        <f t="shared" ref="G62:G63" si="11">H62+I62</f>
        <v>20000</v>
      </c>
      <c r="H62" s="33">
        <v>20000</v>
      </c>
      <c r="I62" s="39">
        <v>0</v>
      </c>
      <c r="J62" s="33">
        <f>I62</f>
        <v>0</v>
      </c>
      <c r="K62" s="26"/>
    </row>
    <row r="63" spans="1:11" s="27" customFormat="1" ht="52.5" customHeight="1" x14ac:dyDescent="0.2">
      <c r="A63" s="31"/>
      <c r="B63" s="31"/>
      <c r="C63" s="17"/>
      <c r="D63" s="38"/>
      <c r="E63" s="38" t="s">
        <v>123</v>
      </c>
      <c r="F63" s="38" t="s">
        <v>124</v>
      </c>
      <c r="G63" s="32">
        <f t="shared" si="11"/>
        <v>40000</v>
      </c>
      <c r="H63" s="33">
        <v>40000</v>
      </c>
      <c r="I63" s="39">
        <v>0</v>
      </c>
      <c r="J63" s="33">
        <v>0</v>
      </c>
      <c r="K63" s="26"/>
    </row>
    <row r="64" spans="1:11" s="15" customFormat="1" ht="15.95" customHeight="1" x14ac:dyDescent="0.2">
      <c r="A64" s="31" t="s">
        <v>97</v>
      </c>
      <c r="B64" s="31" t="s">
        <v>97</v>
      </c>
      <c r="C64" s="31" t="s">
        <v>97</v>
      </c>
      <c r="D64" s="36" t="s">
        <v>25</v>
      </c>
      <c r="E64" s="31" t="s">
        <v>97</v>
      </c>
      <c r="F64" s="31" t="s">
        <v>97</v>
      </c>
      <c r="G64" s="32">
        <f>G48+G13</f>
        <v>8217443</v>
      </c>
      <c r="H64" s="32">
        <f>H48+H13</f>
        <v>7086644</v>
      </c>
      <c r="I64" s="32">
        <f>I48+I13</f>
        <v>1130799</v>
      </c>
      <c r="J64" s="32">
        <f>J48+J13</f>
        <v>1116974</v>
      </c>
      <c r="K64" s="51">
        <f>I64-J64</f>
        <v>13825</v>
      </c>
    </row>
    <row r="65" spans="1:8" s="5" customFormat="1" ht="34.5" customHeight="1" x14ac:dyDescent="0.25">
      <c r="D65" s="5" t="s">
        <v>39</v>
      </c>
      <c r="E65" s="20"/>
      <c r="F65" s="23"/>
      <c r="G65" s="5" t="s">
        <v>38</v>
      </c>
    </row>
    <row r="66" spans="1:8" s="4" customFormat="1" ht="11.25" x14ac:dyDescent="0.2">
      <c r="A66" s="16"/>
      <c r="B66" s="16"/>
      <c r="C66" s="16"/>
      <c r="D66" s="16"/>
      <c r="E66" s="16"/>
      <c r="F66" s="22"/>
      <c r="G66" s="16"/>
      <c r="H66" s="16"/>
    </row>
    <row r="67" spans="1:8" s="4" customFormat="1" ht="11.25" x14ac:dyDescent="0.2">
      <c r="A67" s="16"/>
      <c r="B67" s="16"/>
      <c r="C67" s="16"/>
      <c r="D67" s="16"/>
      <c r="E67" s="16"/>
      <c r="F67" s="22"/>
      <c r="G67" s="16"/>
      <c r="H67" s="16"/>
    </row>
    <row r="68" spans="1:8" s="4" customFormat="1" ht="11.25" x14ac:dyDescent="0.2">
      <c r="A68" s="16"/>
      <c r="B68" s="16"/>
      <c r="C68" s="16"/>
      <c r="D68" s="16"/>
      <c r="E68" s="16"/>
      <c r="F68" s="22"/>
      <c r="G68" s="16"/>
      <c r="H68" s="16"/>
    </row>
    <row r="69" spans="1:8" s="4" customFormat="1" ht="11.25" x14ac:dyDescent="0.2">
      <c r="A69" s="16"/>
      <c r="B69" s="16"/>
      <c r="C69" s="16"/>
      <c r="D69" s="16"/>
      <c r="E69" s="16"/>
      <c r="F69" s="22"/>
      <c r="G69" s="16"/>
      <c r="H69" s="16"/>
    </row>
    <row r="70" spans="1:8" s="14" customFormat="1" ht="12" x14ac:dyDescent="0.2">
      <c r="A70" s="13"/>
      <c r="B70" s="13"/>
      <c r="C70" s="13"/>
      <c r="D70" s="13"/>
      <c r="E70" s="16"/>
      <c r="F70" s="22"/>
      <c r="G70" s="13"/>
      <c r="H70" s="13"/>
    </row>
    <row r="71" spans="1:8" s="14" customFormat="1" ht="12" x14ac:dyDescent="0.2">
      <c r="A71" s="13"/>
      <c r="B71" s="13"/>
      <c r="C71" s="13"/>
      <c r="D71" s="13"/>
      <c r="E71" s="16"/>
      <c r="F71" s="22"/>
      <c r="G71" s="13"/>
      <c r="H71" s="13"/>
    </row>
  </sheetData>
  <mergeCells count="43">
    <mergeCell ref="F10:F11"/>
    <mergeCell ref="G10:G11"/>
    <mergeCell ref="H10:H11"/>
    <mergeCell ref="I10:J10"/>
    <mergeCell ref="A5:J5"/>
    <mergeCell ref="A7:D7"/>
    <mergeCell ref="A8:D8"/>
    <mergeCell ref="A10:A11"/>
    <mergeCell ref="B10:B11"/>
    <mergeCell ref="C10:C11"/>
    <mergeCell ref="D10:D11"/>
    <mergeCell ref="E10:E11"/>
    <mergeCell ref="I23:J23"/>
    <mergeCell ref="A23:A24"/>
    <mergeCell ref="B23:B24"/>
    <mergeCell ref="C23:C24"/>
    <mergeCell ref="D23:D24"/>
    <mergeCell ref="E23:E24"/>
    <mergeCell ref="F4:J4"/>
    <mergeCell ref="H1:J1"/>
    <mergeCell ref="E2:J2"/>
    <mergeCell ref="E3:J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F23:F24"/>
    <mergeCell ref="G23:G24"/>
    <mergeCell ref="H23:H24"/>
    <mergeCell ref="F50:F51"/>
    <mergeCell ref="G50:G51"/>
    <mergeCell ref="H50:H51"/>
    <mergeCell ref="I50:J50"/>
    <mergeCell ref="A50:A51"/>
    <mergeCell ref="B50:B51"/>
    <mergeCell ref="C50:C51"/>
    <mergeCell ref="D50:D51"/>
    <mergeCell ref="E50:E51"/>
  </mergeCells>
  <pageMargins left="0.7" right="0.7" top="0.75" bottom="0.75" header="0.3" footer="0.3"/>
  <pageSetup paperSize="9" scale="75" orientation="landscape" r:id="rId1"/>
  <rowBreaks count="3" manualBreakCount="3">
    <brk id="22" max="9" man="1"/>
    <brk id="34" max="9" man="1"/>
    <brk id="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6</vt:lpstr>
      <vt:lpstr>Лист2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2021-12-22T15:39:43Z</dcterms:modified>
</cp:coreProperties>
</file>