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Лист1!$A$1:$F$42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5" i="1" l="1"/>
  <c r="D25" i="1"/>
  <c r="E24" i="1" l="1"/>
  <c r="E35" i="1" s="1"/>
  <c r="D24" i="1"/>
  <c r="D23" i="1" s="1"/>
  <c r="A39" i="1"/>
  <c r="F38" i="1"/>
  <c r="F37" i="1"/>
  <c r="E36" i="1"/>
  <c r="F36" i="1" s="1"/>
  <c r="D36" i="1"/>
  <c r="B36" i="1"/>
  <c r="E33" i="1"/>
  <c r="C33" i="1" s="1"/>
  <c r="D33" i="1"/>
  <c r="F32" i="1"/>
  <c r="E32" i="1"/>
  <c r="D32" i="1"/>
  <c r="C32" i="1"/>
  <c r="F27" i="1"/>
  <c r="F26" i="1"/>
  <c r="F25" i="1"/>
  <c r="G22" i="1"/>
  <c r="F22" i="1"/>
  <c r="F33" i="1" s="1"/>
  <c r="E22" i="1"/>
  <c r="D22" i="1"/>
  <c r="C22" i="1"/>
  <c r="F21" i="1"/>
  <c r="C21" i="1"/>
  <c r="C19" i="1"/>
  <c r="C18" i="1"/>
  <c r="E23" i="1" l="1"/>
  <c r="E20" i="1" s="1"/>
  <c r="E15" i="1" s="1"/>
  <c r="F24" i="1"/>
  <c r="F35" i="1" s="1"/>
  <c r="D34" i="1"/>
  <c r="D20" i="1"/>
  <c r="D15" i="1" s="1"/>
  <c r="D30" i="1" s="1"/>
  <c r="D35" i="1"/>
  <c r="D31" i="1"/>
  <c r="C23" i="1"/>
  <c r="C20" i="1" s="1"/>
  <c r="D28" i="1" l="1"/>
  <c r="E31" i="1"/>
  <c r="E34" i="1"/>
  <c r="F34" i="1" s="1"/>
  <c r="F31" i="1" s="1"/>
  <c r="F23" i="1"/>
  <c r="F20" i="1" s="1"/>
  <c r="F15" i="1" s="1"/>
  <c r="F28" i="1" s="1"/>
  <c r="C15" i="1"/>
  <c r="C30" i="1" s="1"/>
  <c r="C39" i="1" s="1"/>
  <c r="C31" i="1"/>
  <c r="D39" i="1"/>
  <c r="G23" i="1"/>
  <c r="E28" i="1"/>
  <c r="E39" i="1" s="1"/>
  <c r="E30" i="1"/>
  <c r="C34" i="1"/>
  <c r="F30" i="1" l="1"/>
  <c r="C28" i="1"/>
  <c r="F39" i="1"/>
  <c r="H39" i="1" s="1"/>
  <c r="G28" i="1"/>
</calcChain>
</file>

<file path=xl/sharedStrings.xml><?xml version="1.0" encoding="utf-8"?>
<sst xmlns="http://schemas.openxmlformats.org/spreadsheetml/2006/main" count="42" uniqueCount="33">
  <si>
    <t>Додаток 2</t>
  </si>
  <si>
    <t xml:space="preserve">до  рішення Білозірської сільської  ради  "Про бюджет Білозірської </t>
  </si>
  <si>
    <t xml:space="preserve"> територіальної громади на 2022 рік" (23501000000) від 22.12.2021 № 25-45/VIII
(в редакції рішення сесії  від 29.11.2022 р.№ 43-3/VIII)</t>
  </si>
  <si>
    <t>Фінансування бюджету  Білозірської сільської  територіальної громади на 2022 рік</t>
  </si>
  <si>
    <t>23501000000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</si>
  <si>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</si>
  <si>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</si>
  <si>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</si>
  <si>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</si>
  <si>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</si>
  <si>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</si>
  <si>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</si>
  <si>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</si>
  <si>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</si>
  <si>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</si>
  <si>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</si>
  <si>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</si>
  <si>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</si>
  <si>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</si>
  <si>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</si>
  <si>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</si>
  <si>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</si>
  <si>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ТГ</t>
  </si>
  <si>
    <t xml:space="preserve"> в т.ч. за рахунок залишку коштів освітньої субвенції з державного бюджету місцевим бюджетам</t>
  </si>
  <si>
    <t>в т.ч. за рахунок  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</si>
  <si>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в т.ч. за рахунок субвенції з державного бюджету місцевим бюджетам на здійснення заходів щодо соціально-економічного розвитку окремих територій 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</si>
  <si>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</si>
  <si>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</si>
  <si>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</si>
  <si>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</si>
  <si>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</si>
  <si>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Секретар сільської ради</t>
  </si>
  <si>
    <t>Тетяна  ДІБРОВА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</si>
</sst>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1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Calibri"/>
      <family val="2"/>
      <charset val="1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Arial"/>
      <family val="2"/>
      <charset val="204"/>
    </font>
    <font>
      <sz val="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558ED5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right" vertical="top" wrapText="1"/>
    </xf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1" applyFont="1" applyAlignment="1">
      <alignment vertical="top" wrapText="1"/>
    </xf>
    <xf numFmtId="0" fontId="7" fillId="0" borderId="0" xfId="1" applyFont="1"/>
    <xf numFmtId="0" fontId="7" fillId="0" borderId="0" xfId="1" applyFont="1" applyAlignment="1">
      <alignment wrapText="1"/>
    </xf>
    <xf numFmtId="0" fontId="7" fillId="0" borderId="0" xfId="1" applyFont="1" applyAlignment="1">
      <alignment horizontal="right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13" fillId="0" borderId="0" xfId="1" applyFont="1"/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4" fillId="0" borderId="0" xfId="1" applyFont="1"/>
    <xf numFmtId="0" fontId="15" fillId="2" borderId="12" xfId="1" applyFont="1" applyFill="1" applyBorder="1" applyAlignment="1">
      <alignment vertical="center"/>
    </xf>
    <xf numFmtId="0" fontId="15" fillId="2" borderId="12" xfId="1" applyFont="1" applyFill="1" applyBorder="1" applyAlignment="1">
      <alignment vertical="center" wrapText="1"/>
    </xf>
    <xf numFmtId="164" fontId="15" fillId="2" borderId="12" xfId="1" applyNumberFormat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/>
    </xf>
    <xf numFmtId="0" fontId="16" fillId="2" borderId="12" xfId="1" applyFont="1" applyFill="1" applyBorder="1" applyAlignment="1">
      <alignment vertical="center" wrapText="1"/>
    </xf>
    <xf numFmtId="164" fontId="16" fillId="2" borderId="12" xfId="1" applyNumberFormat="1" applyFont="1" applyFill="1" applyBorder="1" applyAlignment="1">
      <alignment vertical="center"/>
    </xf>
    <xf numFmtId="0" fontId="16" fillId="0" borderId="12" xfId="1" applyFont="1" applyBorder="1" applyAlignment="1">
      <alignment vertical="center"/>
    </xf>
    <xf numFmtId="0" fontId="16" fillId="0" borderId="12" xfId="1" applyFont="1" applyBorder="1" applyAlignment="1">
      <alignment vertical="center" wrapText="1"/>
    </xf>
    <xf numFmtId="164" fontId="16" fillId="0" borderId="12" xfId="1" applyNumberFormat="1" applyFont="1" applyBorder="1" applyAlignment="1">
      <alignment vertical="center"/>
    </xf>
    <xf numFmtId="164" fontId="16" fillId="0" borderId="12" xfId="1" applyNumberFormat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17" fillId="0" borderId="12" xfId="1" applyFont="1" applyBorder="1" applyAlignment="1">
      <alignment vertical="center" wrapText="1"/>
    </xf>
    <xf numFmtId="164" fontId="17" fillId="2" borderId="12" xfId="1" applyNumberFormat="1" applyFont="1" applyFill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7" fillId="0" borderId="12" xfId="1" applyNumberFormat="1" applyFont="1" applyBorder="1" applyAlignment="1">
      <alignment vertical="center"/>
    </xf>
    <xf numFmtId="164" fontId="13" fillId="0" borderId="0" xfId="1" applyNumberFormat="1" applyFont="1"/>
    <xf numFmtId="0" fontId="18" fillId="0" borderId="12" xfId="1" applyFont="1" applyBorder="1" applyAlignment="1">
      <alignment vertical="center" wrapText="1"/>
    </xf>
    <xf numFmtId="164" fontId="19" fillId="0" borderId="12" xfId="1" applyNumberFormat="1" applyFont="1" applyBorder="1" applyAlignment="1">
      <alignment vertical="center"/>
    </xf>
    <xf numFmtId="0" fontId="16" fillId="2" borderId="12" xfId="1" applyFont="1" applyFill="1" applyBorder="1" applyAlignment="1">
      <alignment horizontal="center" vertical="center"/>
    </xf>
    <xf numFmtId="0" fontId="16" fillId="2" borderId="12" xfId="1" applyFont="1" applyFill="1" applyBorder="1" applyAlignment="1">
      <alignment wrapText="1"/>
    </xf>
    <xf numFmtId="0" fontId="16" fillId="0" borderId="12" xfId="1" applyFont="1" applyBorder="1" applyAlignment="1">
      <alignment vertical="center"/>
    </xf>
    <xf numFmtId="0" fontId="20" fillId="0" borderId="12" xfId="1" applyFont="1" applyBorder="1" applyAlignment="1">
      <alignment vertical="center" wrapText="1"/>
    </xf>
    <xf numFmtId="0" fontId="15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wrapText="1"/>
    </xf>
    <xf numFmtId="164" fontId="15" fillId="2" borderId="0" xfId="1" applyNumberFormat="1" applyFont="1" applyFill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vertical="center"/>
    </xf>
    <xf numFmtId="0" fontId="16" fillId="0" borderId="0" xfId="1" applyFont="1" applyAlignment="1">
      <alignment vertical="center"/>
    </xf>
    <xf numFmtId="16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4" fillId="0" borderId="12" xfId="1" applyFont="1" applyBorder="1" applyAlignment="1">
      <alignment horizontal="left" vertical="center" wrapText="1"/>
    </xf>
    <xf numFmtId="0" fontId="15" fillId="2" borderId="12" xfId="1" applyFont="1" applyFill="1" applyBorder="1" applyAlignment="1">
      <alignment horizontal="left" vertical="center"/>
    </xf>
    <xf numFmtId="0" fontId="16" fillId="0" borderId="0" xfId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8" fillId="0" borderId="0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righ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="90" zoomScaleNormal="100" zoomScalePageLayoutView="90" workbookViewId="0">
      <selection activeCell="P7" sqref="P7"/>
    </sheetView>
  </sheetViews>
  <sheetFormatPr defaultRowHeight="15" x14ac:dyDescent="0.25"/>
  <cols>
    <col min="1" max="1" width="13.42578125" customWidth="1"/>
    <col min="2" max="2" width="36.42578125" customWidth="1"/>
    <col min="3" max="3" width="17.85546875" customWidth="1"/>
    <col min="4" max="4" width="15.5703125" customWidth="1"/>
    <col min="5" max="5" width="18.7109375" customWidth="1"/>
    <col min="6" max="6" width="19.28515625" customWidth="1"/>
    <col min="7" max="7" width="12.5703125" customWidth="1"/>
    <col min="8" max="8" width="10.42578125" customWidth="1"/>
    <col min="9" max="1025" width="8.5703125" customWidth="1"/>
  </cols>
  <sheetData>
    <row r="1" spans="1:10" s="1" customFormat="1" x14ac:dyDescent="0.25">
      <c r="F1" s="2" t="s">
        <v>0</v>
      </c>
    </row>
    <row r="2" spans="1:10" s="4" customFormat="1" ht="15" customHeight="1" x14ac:dyDescent="0.2">
      <c r="A2" s="3"/>
      <c r="C2" s="60" t="s">
        <v>1</v>
      </c>
      <c r="D2" s="60"/>
      <c r="E2" s="60"/>
      <c r="F2" s="60"/>
      <c r="G2" s="5"/>
      <c r="H2" s="6"/>
      <c r="I2" s="6"/>
      <c r="J2" s="3"/>
    </row>
    <row r="3" spans="1:10" s="4" customFormat="1" ht="12" customHeight="1" x14ac:dyDescent="0.2">
      <c r="A3" s="3"/>
      <c r="C3" s="65" t="s">
        <v>2</v>
      </c>
      <c r="D3" s="65"/>
      <c r="E3" s="65"/>
      <c r="F3" s="65"/>
      <c r="G3" s="7"/>
      <c r="H3" s="7"/>
      <c r="I3" s="7"/>
      <c r="J3" s="3"/>
    </row>
    <row r="4" spans="1:10" s="9" customFormat="1" ht="16.5" customHeight="1" x14ac:dyDescent="0.2">
      <c r="A4" s="8"/>
      <c r="B4" s="8"/>
      <c r="C4" s="65"/>
      <c r="D4" s="65"/>
      <c r="E4" s="65"/>
      <c r="F4" s="65"/>
    </row>
    <row r="5" spans="1:10" s="9" customFormat="1" ht="15.75" customHeight="1" x14ac:dyDescent="0.2">
      <c r="A5" s="10"/>
      <c r="B5" s="10"/>
      <c r="C5" s="65"/>
      <c r="D5" s="65"/>
      <c r="E5" s="65"/>
      <c r="F5" s="65"/>
    </row>
    <row r="6" spans="1:10" s="9" customFormat="1" ht="12" customHeight="1" x14ac:dyDescent="0.2">
      <c r="A6" s="11"/>
      <c r="B6" s="11"/>
      <c r="C6" s="11"/>
      <c r="D6" s="11"/>
      <c r="E6" s="11"/>
      <c r="F6" s="11"/>
    </row>
    <row r="7" spans="1:10" s="9" customFormat="1" ht="27.75" customHeight="1" x14ac:dyDescent="0.2">
      <c r="A7" s="61" t="s">
        <v>3</v>
      </c>
      <c r="B7" s="61"/>
      <c r="C7" s="61"/>
      <c r="D7" s="61"/>
      <c r="E7" s="61"/>
      <c r="F7" s="61"/>
    </row>
    <row r="8" spans="1:10" s="9" customFormat="1" ht="20.100000000000001" customHeight="1" x14ac:dyDescent="0.2">
      <c r="A8" s="12" t="s">
        <v>4</v>
      </c>
      <c r="B8" s="13"/>
      <c r="C8" s="13"/>
      <c r="D8" s="13"/>
    </row>
    <row r="9" spans="1:10" s="9" customFormat="1" ht="11.1" customHeight="1" x14ac:dyDescent="0.2">
      <c r="A9" s="14" t="s">
        <v>5</v>
      </c>
      <c r="B9" s="13"/>
      <c r="C9" s="13"/>
      <c r="D9" s="13"/>
    </row>
    <row r="10" spans="1:10" s="9" customFormat="1" ht="12.75" customHeight="1" x14ac:dyDescent="0.2">
      <c r="A10" s="15"/>
      <c r="B10" s="16"/>
      <c r="C10" s="15"/>
      <c r="F10" s="16" t="s">
        <v>6</v>
      </c>
    </row>
    <row r="11" spans="1:10" s="17" customFormat="1" ht="12.75" customHeight="1" x14ac:dyDescent="0.2">
      <c r="A11" s="62" t="s">
        <v>7</v>
      </c>
      <c r="B11" s="63" t="s">
        <v>8</v>
      </c>
      <c r="C11" s="64" t="s">
        <v>9</v>
      </c>
      <c r="D11" s="62" t="s">
        <v>10</v>
      </c>
      <c r="E11" s="63" t="s">
        <v>11</v>
      </c>
      <c r="F11" s="63"/>
    </row>
    <row r="12" spans="1:10" s="17" customFormat="1" ht="25.5" x14ac:dyDescent="0.2">
      <c r="A12" s="62"/>
      <c r="B12" s="63"/>
      <c r="C12" s="64"/>
      <c r="D12" s="62"/>
      <c r="E12" s="18" t="s">
        <v>12</v>
      </c>
      <c r="F12" s="19" t="s">
        <v>13</v>
      </c>
    </row>
    <row r="13" spans="1:10" s="17" customFormat="1" ht="12.75" x14ac:dyDescent="0.2">
      <c r="A13" s="20">
        <v>1</v>
      </c>
      <c r="B13" s="21">
        <v>2</v>
      </c>
      <c r="C13" s="22">
        <v>3</v>
      </c>
      <c r="D13" s="20">
        <v>4</v>
      </c>
      <c r="E13" s="23">
        <v>5</v>
      </c>
      <c r="F13" s="21">
        <v>6</v>
      </c>
    </row>
    <row r="14" spans="1:10" s="24" customFormat="1" ht="14.25" customHeight="1" x14ac:dyDescent="0.2">
      <c r="A14" s="57" t="s">
        <v>14</v>
      </c>
      <c r="B14" s="57"/>
      <c r="C14" s="57"/>
      <c r="D14" s="57"/>
      <c r="E14" s="57"/>
      <c r="F14" s="57"/>
    </row>
    <row r="15" spans="1:10" s="17" customFormat="1" ht="15" customHeight="1" x14ac:dyDescent="0.2">
      <c r="A15" s="25">
        <v>200000</v>
      </c>
      <c r="B15" s="26" t="s">
        <v>15</v>
      </c>
      <c r="C15" s="27">
        <f>C20</f>
        <v>6938549</v>
      </c>
      <c r="D15" s="27">
        <f>D20</f>
        <v>4878980</v>
      </c>
      <c r="E15" s="27">
        <f>E20</f>
        <v>2059569</v>
      </c>
      <c r="F15" s="27">
        <f>F20</f>
        <v>2013569</v>
      </c>
    </row>
    <row r="16" spans="1:10" s="17" customFormat="1" ht="18.75" hidden="1" customHeight="1" x14ac:dyDescent="0.2">
      <c r="A16" s="28">
        <v>203000</v>
      </c>
      <c r="B16" s="29" t="s">
        <v>16</v>
      </c>
      <c r="C16" s="30">
        <v>0</v>
      </c>
      <c r="D16" s="30">
        <v>0</v>
      </c>
      <c r="E16" s="30">
        <v>0</v>
      </c>
      <c r="F16" s="30">
        <v>0</v>
      </c>
    </row>
    <row r="17" spans="1:9" s="17" customFormat="1" ht="44.25" customHeight="1" x14ac:dyDescent="0.2">
      <c r="A17" s="28">
        <v>205000</v>
      </c>
      <c r="B17" s="29" t="s">
        <v>17</v>
      </c>
      <c r="C17" s="30">
        <v>0</v>
      </c>
      <c r="D17" s="30">
        <v>0</v>
      </c>
      <c r="E17" s="30">
        <v>0</v>
      </c>
      <c r="F17" s="30">
        <v>0</v>
      </c>
    </row>
    <row r="18" spans="1:9" s="17" customFormat="1" ht="18" customHeight="1" x14ac:dyDescent="0.2">
      <c r="A18" s="31">
        <v>205100</v>
      </c>
      <c r="B18" s="32" t="s">
        <v>18</v>
      </c>
      <c r="C18" s="30">
        <f>D18+E18</f>
        <v>159163.89000000001</v>
      </c>
      <c r="D18" s="33">
        <v>0</v>
      </c>
      <c r="E18" s="33">
        <v>159163.89000000001</v>
      </c>
      <c r="F18" s="34">
        <v>0</v>
      </c>
    </row>
    <row r="19" spans="1:9" s="17" customFormat="1" ht="19.5" customHeight="1" x14ac:dyDescent="0.2">
      <c r="A19" s="31">
        <v>205200</v>
      </c>
      <c r="B19" s="32" t="s">
        <v>19</v>
      </c>
      <c r="C19" s="30">
        <f>D19+E19</f>
        <v>159163.89000000001</v>
      </c>
      <c r="D19" s="33">
        <v>0</v>
      </c>
      <c r="E19" s="33">
        <v>159163.89000000001</v>
      </c>
      <c r="F19" s="34">
        <v>0</v>
      </c>
    </row>
    <row r="20" spans="1:9" s="17" customFormat="1" ht="40.5" customHeight="1" x14ac:dyDescent="0.2">
      <c r="A20" s="28">
        <v>208000</v>
      </c>
      <c r="B20" s="29" t="s">
        <v>20</v>
      </c>
      <c r="C20" s="30">
        <f>C21-C22+C23</f>
        <v>6938549</v>
      </c>
      <c r="D20" s="30">
        <f>D21-D22+D23</f>
        <v>4878980</v>
      </c>
      <c r="E20" s="30">
        <f>E21-E22+E23</f>
        <v>2059569</v>
      </c>
      <c r="F20" s="30">
        <f>F21-F22+F23</f>
        <v>2013569</v>
      </c>
    </row>
    <row r="21" spans="1:9" s="17" customFormat="1" ht="16.5" customHeight="1" x14ac:dyDescent="0.2">
      <c r="A21" s="35">
        <v>208100</v>
      </c>
      <c r="B21" s="36" t="s">
        <v>18</v>
      </c>
      <c r="C21" s="37">
        <f>D21+E21</f>
        <v>7429381.2400000002</v>
      </c>
      <c r="D21" s="38">
        <v>6924501.75</v>
      </c>
      <c r="E21" s="38">
        <v>504879.49</v>
      </c>
      <c r="F21" s="39">
        <f>405940.88</f>
        <v>405940.88</v>
      </c>
    </row>
    <row r="22" spans="1:9" s="17" customFormat="1" ht="20.25" customHeight="1" x14ac:dyDescent="0.2">
      <c r="A22" s="35">
        <v>208200</v>
      </c>
      <c r="B22" s="36" t="s">
        <v>19</v>
      </c>
      <c r="C22" s="37">
        <f>D22+E22</f>
        <v>490832.24</v>
      </c>
      <c r="D22" s="38">
        <f>D21-2293672-650000-767200-50000-44300-350000-136588-109400-357970-538000-144000-200000-1015000</f>
        <v>268371.75</v>
      </c>
      <c r="E22" s="38">
        <f>E21-180000-46000-22060-14459-19900</f>
        <v>222460.49</v>
      </c>
      <c r="F22" s="39">
        <f>F21-180000-22060-14459-19900</f>
        <v>169521.88</v>
      </c>
      <c r="G22" s="40">
        <f>D21-D22</f>
        <v>6656130</v>
      </c>
      <c r="H22" s="40"/>
      <c r="I22" s="40"/>
    </row>
    <row r="23" spans="1:9" s="17" customFormat="1" ht="63" x14ac:dyDescent="0.2">
      <c r="A23" s="28">
        <v>208400</v>
      </c>
      <c r="B23" s="29" t="s">
        <v>21</v>
      </c>
      <c r="C23" s="30">
        <f>D23+E23</f>
        <v>0</v>
      </c>
      <c r="D23" s="30">
        <f>D24+D25+D26+D27</f>
        <v>-1777150</v>
      </c>
      <c r="E23" s="30">
        <f>E24+E25+E26+E27</f>
        <v>1777150</v>
      </c>
      <c r="F23" s="30">
        <f>F24+F25+F26+F27</f>
        <v>1777150</v>
      </c>
      <c r="G23" s="40">
        <f>G22-D28</f>
        <v>1777150</v>
      </c>
    </row>
    <row r="24" spans="1:9" s="17" customFormat="1" ht="32.25" customHeight="1" x14ac:dyDescent="0.2">
      <c r="A24" s="31"/>
      <c r="B24" s="41" t="s">
        <v>22</v>
      </c>
      <c r="C24" s="42">
        <v>0</v>
      </c>
      <c r="D24" s="30">
        <f>-50000-22150-240000</f>
        <v>-312150</v>
      </c>
      <c r="E24" s="30">
        <f>50000+22150+240000</f>
        <v>312150</v>
      </c>
      <c r="F24" s="30">
        <f>E24</f>
        <v>312150</v>
      </c>
    </row>
    <row r="25" spans="1:9" s="17" customFormat="1" ht="47.25" x14ac:dyDescent="0.2">
      <c r="A25" s="31"/>
      <c r="B25" s="41" t="s">
        <v>23</v>
      </c>
      <c r="C25" s="42">
        <v>0</v>
      </c>
      <c r="D25" s="30">
        <f>-50000-200000-1015000-200000</f>
        <v>-1465000</v>
      </c>
      <c r="E25" s="30">
        <f>50000+200000+1015000+200000</f>
        <v>1465000</v>
      </c>
      <c r="F25" s="30">
        <f>E25</f>
        <v>1465000</v>
      </c>
    </row>
    <row r="26" spans="1:9" s="17" customFormat="1" ht="110.25" hidden="1" x14ac:dyDescent="0.2">
      <c r="A26" s="31"/>
      <c r="B26" s="41" t="s">
        <v>24</v>
      </c>
      <c r="C26" s="42">
        <v>0</v>
      </c>
      <c r="D26" s="30"/>
      <c r="E26" s="30"/>
      <c r="F26" s="30">
        <f>E26</f>
        <v>0</v>
      </c>
    </row>
    <row r="27" spans="1:9" s="17" customFormat="1" ht="78.75" hidden="1" x14ac:dyDescent="0.2">
      <c r="A27" s="31"/>
      <c r="B27" s="41" t="s">
        <v>25</v>
      </c>
      <c r="C27" s="42">
        <v>0</v>
      </c>
      <c r="D27" s="30"/>
      <c r="E27" s="30"/>
      <c r="F27" s="30">
        <f>E27</f>
        <v>0</v>
      </c>
    </row>
    <row r="28" spans="1:9" s="17" customFormat="1" ht="18" customHeight="1" x14ac:dyDescent="0.25">
      <c r="A28" s="43" t="s">
        <v>26</v>
      </c>
      <c r="B28" s="44" t="s">
        <v>27</v>
      </c>
      <c r="C28" s="30">
        <f>D28+E28</f>
        <v>6938549</v>
      </c>
      <c r="D28" s="30">
        <f>D15</f>
        <v>4878980</v>
      </c>
      <c r="E28" s="30">
        <f>E15</f>
        <v>2059569</v>
      </c>
      <c r="F28" s="30">
        <f>F15</f>
        <v>2013569</v>
      </c>
      <c r="G28" s="40">
        <f>F28-E28</f>
        <v>-46000</v>
      </c>
    </row>
    <row r="29" spans="1:9" s="17" customFormat="1" ht="15.75" x14ac:dyDescent="0.2">
      <c r="A29" s="58" t="s">
        <v>28</v>
      </c>
      <c r="B29" s="58"/>
      <c r="C29" s="58"/>
      <c r="D29" s="58"/>
      <c r="E29" s="58"/>
      <c r="F29" s="58"/>
    </row>
    <row r="30" spans="1:9" s="17" customFormat="1" ht="31.5" x14ac:dyDescent="0.2">
      <c r="A30" s="25">
        <v>600000</v>
      </c>
      <c r="B30" s="26" t="s">
        <v>29</v>
      </c>
      <c r="C30" s="27">
        <f>C15</f>
        <v>6938549</v>
      </c>
      <c r="D30" s="27">
        <f>D15</f>
        <v>4878980</v>
      </c>
      <c r="E30" s="27">
        <f>E15</f>
        <v>2059569</v>
      </c>
      <c r="F30" s="27">
        <f>F15</f>
        <v>2013569</v>
      </c>
    </row>
    <row r="31" spans="1:9" s="17" customFormat="1" ht="30" customHeight="1" x14ac:dyDescent="0.2">
      <c r="A31" s="28">
        <v>602000</v>
      </c>
      <c r="B31" s="29" t="s">
        <v>30</v>
      </c>
      <c r="C31" s="30">
        <f>C20+C17</f>
        <v>6938549</v>
      </c>
      <c r="D31" s="30">
        <f>D34</f>
        <v>-1777150</v>
      </c>
      <c r="E31" s="30">
        <f>E20</f>
        <v>2059569</v>
      </c>
      <c r="F31" s="30">
        <f>F34</f>
        <v>1777150</v>
      </c>
    </row>
    <row r="32" spans="1:9" s="17" customFormat="1" ht="21.75" customHeight="1" x14ac:dyDescent="0.2">
      <c r="A32" s="28">
        <v>602100</v>
      </c>
      <c r="B32" s="29" t="s">
        <v>18</v>
      </c>
      <c r="C32" s="30">
        <f>D32+E32</f>
        <v>7588545.1299999999</v>
      </c>
      <c r="D32" s="30">
        <f>D18+D21</f>
        <v>6924501.75</v>
      </c>
      <c r="E32" s="30">
        <f>E18+E21</f>
        <v>664043.38</v>
      </c>
      <c r="F32" s="30">
        <f>F18+F21</f>
        <v>405940.88</v>
      </c>
    </row>
    <row r="33" spans="1:8" s="17" customFormat="1" ht="36" customHeight="1" x14ac:dyDescent="0.2">
      <c r="A33" s="28">
        <v>602200</v>
      </c>
      <c r="B33" s="29" t="s">
        <v>19</v>
      </c>
      <c r="C33" s="30">
        <f>D33+E33</f>
        <v>649996.13</v>
      </c>
      <c r="D33" s="30">
        <f>D22+D19</f>
        <v>268371.75</v>
      </c>
      <c r="E33" s="30">
        <f>E22+E19</f>
        <v>381624.38</v>
      </c>
      <c r="F33" s="30">
        <f>F22+F19</f>
        <v>169521.88</v>
      </c>
    </row>
    <row r="34" spans="1:8" s="17" customFormat="1" ht="63" x14ac:dyDescent="0.2">
      <c r="A34" s="28">
        <v>602400</v>
      </c>
      <c r="B34" s="29" t="s">
        <v>21</v>
      </c>
      <c r="C34" s="30">
        <f>D34+E34</f>
        <v>0</v>
      </c>
      <c r="D34" s="30">
        <f t="shared" ref="D34:E36" si="0">D23</f>
        <v>-1777150</v>
      </c>
      <c r="E34" s="30">
        <f t="shared" si="0"/>
        <v>1777150</v>
      </c>
      <c r="F34" s="30">
        <f>E34</f>
        <v>1777150</v>
      </c>
    </row>
    <row r="35" spans="1:8" s="17" customFormat="1" ht="31.5" x14ac:dyDescent="0.2">
      <c r="A35" s="31"/>
      <c r="B35" s="41" t="s">
        <v>22</v>
      </c>
      <c r="C35" s="42">
        <v>0</v>
      </c>
      <c r="D35" s="30">
        <f t="shared" si="0"/>
        <v>-312150</v>
      </c>
      <c r="E35" s="30">
        <f t="shared" si="0"/>
        <v>312150</v>
      </c>
      <c r="F35" s="30">
        <f>F24</f>
        <v>312150</v>
      </c>
    </row>
    <row r="36" spans="1:8" s="17" customFormat="1" ht="62.25" customHeight="1" x14ac:dyDescent="0.2">
      <c r="A36" s="45"/>
      <c r="B36" s="46" t="str">
        <f>B25</f>
        <v xml:space="preserve"> в т.ч. за рахунок залишку коштів освітньої субвенції з державного бюджету місцевим бюджетам</v>
      </c>
      <c r="C36" s="42">
        <v>0</v>
      </c>
      <c r="D36" s="30">
        <f t="shared" si="0"/>
        <v>-1465000</v>
      </c>
      <c r="E36" s="30">
        <f t="shared" si="0"/>
        <v>1465000</v>
      </c>
      <c r="F36" s="30">
        <f>E36</f>
        <v>1465000</v>
      </c>
    </row>
    <row r="37" spans="1:8" s="17" customFormat="1" ht="31.5" hidden="1" customHeight="1" x14ac:dyDescent="0.2">
      <c r="A37" s="31"/>
      <c r="B37" s="41" t="s">
        <v>24</v>
      </c>
      <c r="C37" s="42">
        <v>0</v>
      </c>
      <c r="D37" s="30"/>
      <c r="E37" s="30"/>
      <c r="F37" s="30">
        <f>E37</f>
        <v>0</v>
      </c>
    </row>
    <row r="38" spans="1:8" s="17" customFormat="1" ht="45.75" hidden="1" customHeight="1" x14ac:dyDescent="0.2">
      <c r="A38" s="31"/>
      <c r="B38" s="41" t="s">
        <v>25</v>
      </c>
      <c r="C38" s="42">
        <v>0</v>
      </c>
      <c r="D38" s="30"/>
      <c r="E38" s="30"/>
      <c r="F38" s="30">
        <f>E38</f>
        <v>0</v>
      </c>
    </row>
    <row r="39" spans="1:8" s="17" customFormat="1" ht="15.75" x14ac:dyDescent="0.25">
      <c r="A39" s="43" t="str">
        <f>A28</f>
        <v>Х</v>
      </c>
      <c r="B39" s="44" t="s">
        <v>27</v>
      </c>
      <c r="C39" s="30">
        <f>C30</f>
        <v>6938549</v>
      </c>
      <c r="D39" s="30">
        <f>D28</f>
        <v>4878980</v>
      </c>
      <c r="E39" s="30">
        <f>E28</f>
        <v>2059569</v>
      </c>
      <c r="F39" s="30">
        <f>F28</f>
        <v>2013569</v>
      </c>
      <c r="H39" s="40">
        <f>E39-F39</f>
        <v>46000</v>
      </c>
    </row>
    <row r="40" spans="1:8" s="17" customFormat="1" ht="15.75" x14ac:dyDescent="0.25">
      <c r="A40" s="47"/>
      <c r="B40" s="48"/>
      <c r="C40" s="49"/>
      <c r="D40" s="49"/>
      <c r="E40" s="49"/>
      <c r="F40" s="49"/>
    </row>
    <row r="41" spans="1:8" s="17" customFormat="1" ht="15" customHeight="1" x14ac:dyDescent="0.2">
      <c r="A41" s="50"/>
      <c r="B41" s="51"/>
      <c r="C41" s="50"/>
      <c r="D41" s="52"/>
      <c r="E41" s="50"/>
      <c r="F41" s="50"/>
    </row>
    <row r="42" spans="1:8" s="17" customFormat="1" ht="31.5" customHeight="1" x14ac:dyDescent="0.2">
      <c r="A42" s="59" t="s">
        <v>31</v>
      </c>
      <c r="B42" s="59"/>
      <c r="C42" s="53"/>
      <c r="D42" s="54"/>
      <c r="E42" s="55" t="s">
        <v>32</v>
      </c>
      <c r="F42" s="56"/>
    </row>
  </sheetData>
  <mergeCells count="11">
    <mergeCell ref="A14:F14"/>
    <mergeCell ref="A29:F29"/>
    <mergeCell ref="A42:B42"/>
    <mergeCell ref="C2:F2"/>
    <mergeCell ref="C3:F5"/>
    <mergeCell ref="A7:F7"/>
    <mergeCell ref="A11:A12"/>
    <mergeCell ref="B11:B12"/>
    <mergeCell ref="C11:C12"/>
    <mergeCell ref="D11:D12"/>
    <mergeCell ref="E11:F11"/>
  </mergeCells>
  <pageMargins left="0.7" right="0.7" top="0.75" bottom="0.75" header="0.51180555555555496" footer="0.51180555555555496"/>
  <pageSetup paperSize="9" scale="68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Silenko Olga</cp:lastModifiedBy>
  <cp:revision>1</cp:revision>
  <dcterms:created xsi:type="dcterms:W3CDTF">2006-09-16T00:00:00Z</dcterms:created>
  <dcterms:modified xsi:type="dcterms:W3CDTF">2022-11-29T11:03:26Z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