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500" activeTab="2"/>
  </bookViews>
  <sheets>
    <sheet name="додаток 1 " sheetId="1" r:id="rId1"/>
    <sheet name="додаток 2" sheetId="2" r:id="rId2"/>
    <sheet name="Додаток4" sheetId="3" r:id="rId3"/>
  </sheets>
  <definedNames>
    <definedName name="_xlnm.Print_Area" localSheetId="0">'додаток 1 '!$A$1:$H$93</definedName>
    <definedName name="_xlnm.Print_Area" localSheetId="1">'додаток 2'!$A$1:$F$34</definedName>
    <definedName name="_xlnm.Print_Area" localSheetId="2">Додаток4!$B$1:$I$65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41" i="3" l="1"/>
  <c r="I35" i="3"/>
  <c r="I40" i="3" l="1"/>
  <c r="I15" i="3"/>
  <c r="I49" i="3" l="1"/>
  <c r="I22" i="3"/>
  <c r="I61" i="3" l="1"/>
  <c r="I60" i="3" s="1"/>
  <c r="I64" i="3" s="1"/>
  <c r="I56" i="3"/>
  <c r="I28" i="3"/>
  <c r="I18" i="3"/>
  <c r="I58" i="3"/>
  <c r="I55" i="3"/>
  <c r="I54" i="3"/>
  <c r="I52" i="3"/>
  <c r="I47" i="3"/>
  <c r="I38" i="3"/>
  <c r="I37" i="3" s="1"/>
  <c r="I32" i="3"/>
  <c r="I30" i="3"/>
  <c r="I29" i="3"/>
  <c r="I27" i="3"/>
  <c r="I39" i="3" s="1"/>
  <c r="I25" i="3"/>
  <c r="I23" i="3"/>
  <c r="I21" i="3"/>
  <c r="I19" i="3"/>
  <c r="I17" i="3"/>
  <c r="I13" i="3"/>
  <c r="A31" i="2"/>
  <c r="F30" i="2"/>
  <c r="E30" i="2"/>
  <c r="D30" i="2"/>
  <c r="E29" i="2"/>
  <c r="F29" i="2" s="1"/>
  <c r="F26" i="2" s="1"/>
  <c r="F25" i="2" s="1"/>
  <c r="F22" i="2"/>
  <c r="F21" i="2"/>
  <c r="F18" i="2" s="1"/>
  <c r="F13" i="2" s="1"/>
  <c r="F23" i="2" s="1"/>
  <c r="E21" i="2"/>
  <c r="D21" i="2"/>
  <c r="D29" i="2" s="1"/>
  <c r="D26" i="2" s="1"/>
  <c r="D25" i="2" s="1"/>
  <c r="E18" i="2"/>
  <c r="E26" i="2" s="1"/>
  <c r="E25" i="2" s="1"/>
  <c r="C3" i="2"/>
  <c r="I63" i="3" l="1"/>
  <c r="I62" i="3" s="1"/>
  <c r="D18" i="2"/>
  <c r="D13" i="2" s="1"/>
  <c r="D23" i="2" s="1"/>
  <c r="D31" i="2" s="1"/>
  <c r="L38" i="3"/>
  <c r="E13" i="2"/>
  <c r="E23" i="2" s="1"/>
  <c r="E31" i="2" s="1"/>
  <c r="F31" i="2" s="1"/>
</calcChain>
</file>

<file path=xl/sharedStrings.xml><?xml version="1.0" encoding="utf-8"?>
<sst xmlns="http://schemas.openxmlformats.org/spreadsheetml/2006/main" count="342" uniqueCount="243">
  <si>
    <t>Додаток №1</t>
  </si>
  <si>
    <t xml:space="preserve">до  рішення Білозірської сільської  ради   від 20.12.2023 № 64-35/VIII
</t>
  </si>
  <si>
    <t>"Про бюджет Білозірської сільської  територіальної громади  на 2024 рік"  (2350100000)</t>
  </si>
  <si>
    <t>ДОХОДИ</t>
  </si>
  <si>
    <t>бюджету Білозірської сільської територіальної громади на 2024 рік</t>
  </si>
  <si>
    <t>2350100000</t>
  </si>
  <si>
    <t>(код бюджету)</t>
  </si>
  <si>
    <t>(грн.)</t>
  </si>
  <si>
    <t>Код</t>
  </si>
  <si>
    <t>Найменування згідно
 з Класифікацією доходів бюджету</t>
  </si>
  <si>
    <t>Усього</t>
  </si>
  <si>
    <t>Загальний
фонд</t>
  </si>
  <si>
    <t>Спеціальний фонд</t>
  </si>
  <si>
    <t>усього</t>
  </si>
  <si>
    <t>у тому числі
бюджет
розвитку</t>
  </si>
  <si>
    <t>1</t>
  </si>
  <si>
    <t>2</t>
  </si>
  <si>
    <t>3</t>
  </si>
  <si>
    <t>4</t>
  </si>
  <si>
    <t>5</t>
  </si>
  <si>
    <t>6</t>
  </si>
  <si>
    <t>10000000</t>
  </si>
  <si>
    <t>Податкові надходження  </t>
  </si>
  <si>
    <t>11000000</t>
  </si>
  <si>
    <t>Податки на доходи, податки на прибуток, податки на збільшення ринкової вартості  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</si>
  <si>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</si>
  <si>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</si>
  <si>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</si>
  <si>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</si>
  <si>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</si>
  <si>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</si>
  <si>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</si>
  <si>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</si>
  <si>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11020000</t>
  </si>
  <si>
    <t>Податок на прибуток підприємств  </t>
  </si>
  <si>
    <t>11020200</t>
  </si>
  <si>
    <t>Податок на прибуток підприємств та фінансових установ комунальної власності 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</si>
  <si>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</si>
  <si>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</si>
  <si>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</si>
  <si>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</si>
  <si>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</si>
  <si>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</si>
  <si>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</si>
  <si>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</si>
  <si>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</si>
  <si>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</si>
  <si>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</si>
  <si>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</si>
  <si>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</si>
  <si>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Внутрішні податки на товари та послуги  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</si>
  <si>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</si>
  <si>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</si>
  <si>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</si>
  <si>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</si>
  <si>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</si>
  <si>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 </t>
  </si>
  <si>
    <t>14031900</t>
  </si>
  <si>
    <t>14040000</t>
  </si>
  <si>
    <t>Акцизний податок з реалізації суб’єктами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</si>
  <si>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</si>
  <si>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</si>
  <si>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</si>
  <si>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</si>
  <si>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</si>
  <si>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</si>
  <si>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</si>
  <si>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</si>
  <si>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</si>
  <si>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</si>
  <si>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</si>
  <si>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</si>
  <si>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</si>
  <si>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</si>
  <si>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</si>
  <si>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</si>
  <si>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</si>
  <si>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</si>
  <si>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</si>
  <si>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</si>
  <si>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</si>
  <si>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</si>
  <si>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</si>
  <si>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</si>
  <si>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18030000</t>
  </si>
  <si>
    <t>Туристичний збір </t>
  </si>
  <si>
    <t>18030200</t>
  </si>
  <si>
    <t>Туристичний збір, сплачений фізичними особами </t>
  </si>
  <si>
    <t>18050000</t>
  </si>
  <si>
    <t>Єдиний податок  </t>
  </si>
  <si>
    <t>18050300</t>
  </si>
  <si>
    <t>Єдиний податок з юридичних осіб </t>
  </si>
  <si>
    <t>18050400</t>
  </si>
  <si>
    <t>Єдиний податок з фізичних осіб </t>
  </si>
  <si>
    <t>18050500</t>
  </si>
  <si>
    <t>Єдиний податок з сільськогосподарських товаровиробників,  у яких частка сільськогосподарського товаровиробництва за попередній податковий (звітний) рік дорівнює або перевищує 75 відсотків</t>
  </si>
  <si>
    <t>19000000</t>
  </si>
  <si>
    <t>Інші податки та збори </t>
  </si>
  <si>
    <t>19010000</t>
  </si>
  <si>
    <t>Екологічний податок 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</si>
  <si>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</si>
  <si>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</si>
  <si>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</si>
  <si>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</si>
  <si>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20000000</t>
  </si>
  <si>
    <t>Неподаткові надходження  </t>
  </si>
  <si>
    <t>21000000</t>
  </si>
  <si>
    <t>Доходи від власності та підприємницької діяльності  </t>
  </si>
  <si>
    <t>21080000</t>
  </si>
  <si>
    <t>Інші надходження  </t>
  </si>
  <si>
    <t>21081100</t>
  </si>
  <si>
    <t>Адміністративні штрафи та інші санкції </t>
  </si>
  <si>
    <t>22000000</t>
  </si>
  <si>
    <t>Адміністративні збори та платежі, доходи від некомерційної господарської діяльності 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</si>
  <si>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</si>
  <si>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</si>
  <si>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</si>
  <si>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 фізичних осіб –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</si>
  <si>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</si>
  <si>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</si>
  <si>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</si>
  <si>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</si>
  <si>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</si>
  <si>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– підприємців та громадських формувань, а також плата за надання інших платних послуг, пов’язаних з такою державною реєстрацією</t>
  </si>
  <si>
    <t>22090000</t>
  </si>
  <si>
    <t>Державне мито  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</si>
  <si>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</si>
  <si>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</si>
  <si>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24000000</t>
  </si>
  <si>
    <t>Інші неподаткові надходження  </t>
  </si>
  <si>
    <t>24060000</t>
  </si>
  <si>
    <t>24060300</t>
  </si>
  <si>
    <t>25000000</t>
  </si>
  <si>
    <t>Власні надходження бюджетних установ  </t>
  </si>
  <si>
    <t>25010000</t>
  </si>
  <si>
    <t>Надходження від плати за послуги, що надаються бюджетними установами згідно із законодавством </t>
  </si>
  <si>
    <t>25010100</t>
  </si>
  <si>
    <t>Плата за послуги, що надаються бюджетними установами згідно з їх основною діяльністю </t>
  </si>
  <si>
    <t>25010300</t>
  </si>
  <si>
    <t>Плата за оренду майна бюджетних установ, що здійснюється відповідно до Закону України «Про оренду державного та комунального майна»</t>
  </si>
  <si>
    <t>25020000</t>
  </si>
  <si>
    <t>Інші джерела власних надходжень бюджетних установ  </t>
  </si>
  <si>
    <t>25020100</t>
  </si>
  <si>
    <t>Благодійні внески, гранти та дарунки </t>
  </si>
  <si>
    <t>50000000</t>
  </si>
  <si>
    <t>Цільові фонди  </t>
  </si>
  <si>
    <t>50110000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</si>
  <si>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</si>
  <si>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Усього доходів
(без урахування міжбюджетних трансфертів)</t>
  </si>
  <si>
    <t>40000000</t>
  </si>
  <si>
    <t>Офіційні трансферти  </t>
  </si>
  <si>
    <t>41000000</t>
  </si>
  <si>
    <t>Від органів державного управління  </t>
  </si>
  <si>
    <t>41020000</t>
  </si>
  <si>
    <t>Дотації з державного бюджету місцевим бюджетам</t>
  </si>
  <si>
    <t>41020100</t>
  </si>
  <si>
    <t>Базова дотація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</si>
  <si>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</si>
  <si>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</si>
  <si>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</si>
  <si>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</si>
  <si>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</si>
  <si>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</si>
  <si>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</si>
  <si>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</si>
  <si>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Х</t>
  </si>
  <si>
    <t>Разом доходів</t>
  </si>
  <si>
    <t xml:space="preserve">Секретар сільської ради </t>
  </si>
  <si>
    <t>Тетяна ДІБРОВА</t>
  </si>
  <si>
    <t>Додаток 2</t>
  </si>
  <si>
    <t>до  рішення Білозірської сільської  ради   від 20.12.2023 № 64-35/VIII</t>
  </si>
  <si>
    <t>Фінансування бюджету  Білозірської сільської  територіальної громади на 2024 рік</t>
  </si>
  <si>
    <t>23501000000</t>
  </si>
  <si>
    <t>Найменування згідно з Класифікацією фінансування бюджету</t>
  </si>
  <si>
    <t>Загальний фонд</t>
  </si>
  <si>
    <t>усого</t>
  </si>
  <si>
    <t>в тому числі бюджет розвитку</t>
  </si>
  <si>
    <t>Фінансування за типом кредитора</t>
  </si>
  <si>
    <t>Внутрішнє фінансування</t>
  </si>
  <si>
    <t>Інше внутрішнє фінансування</t>
  </si>
  <si>
    <t>Фінансування за рахунок залишків коштів на рахунках бюджетних установ</t>
  </si>
  <si>
    <t>На початок періоду</t>
  </si>
  <si>
    <t>На кінець періоду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</si>
  <si>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</si>
  <si>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</si>
  <si>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в т.ч. за рахунок коштів  бюджету ОТГ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</si>
  <si>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</si>
  <si>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</si>
  <si>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</si>
  <si>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готівкових коштів</t>
  </si>
  <si>
    <t>в т.ч. за рахунок коштів бюджету ОТГ</t>
  </si>
  <si>
    <t xml:space="preserve">Додаток № 4 </t>
  </si>
  <si>
    <t>"Про бюджет Білозірської сільської  територіальної громади  на 2024 рік" (2350100000)</t>
  </si>
  <si>
    <t>Міжбюджетні трансферти на 2024 рік</t>
  </si>
  <si>
    <t>1. Показники міжбюджетних трансфертів з інших бюджетів</t>
  </si>
  <si>
    <t>Код Класифікації доходу бюджету /
Код бюджету</t>
  </si>
  <si>
    <t xml:space="preserve">Найменування трансферту /
Найменування бюджету – надавача міжбюджетного трансферту
</t>
  </si>
  <si>
    <t>І. Трансферти до загального фонду бюджету</t>
  </si>
  <si>
    <t>9900000000</t>
  </si>
  <si>
    <t>Державний бюджет України</t>
  </si>
  <si>
    <t>41033300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</si>
  <si>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</si>
  <si>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</si>
  <si>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</si>
  <si>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2310000000</t>
  </si>
  <si>
    <t>Обласний бюджет Черкаської області</t>
  </si>
  <si>
    <t>41051400</t>
  </si>
  <si>
    <t>Субвенція з місцевого бюджету на забезпечення якісної, сучасної та доступної загальної середньої освіти «Нова українська школа» за рахунок відповідної субвенції з державного бюджету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</si>
  <si>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</si>
  <si>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</si>
  <si>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2352700000</t>
  </si>
  <si>
    <t>Бюджет Балаклеївської сільської територіальної громади</t>
  </si>
  <si>
    <t>2352900000</t>
  </si>
  <si>
    <t>Бюджет Березняківської сільської територіальної громади</t>
  </si>
  <si>
    <t>2354900000</t>
  </si>
  <si>
    <t>Бюджет Тернівської сільської територіальної громади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</si>
  <si>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</si>
  <si>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</si>
  <si>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ІІ. Трансферти до спеціального фонду бюджету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</si>
  <si>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</si>
  <si>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</si>
  <si>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УСЬОГО за розділами І, 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</si>
  <si>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</si>
  <si>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</si>
  <si>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</si>
  <si>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 xml:space="preserve">Код Програмної класифікації видатків та кредитування місцевого бюджету /
Код бюджету
</t>
  </si>
  <si>
    <t>Код типової програмної класифікації видатків та кредитування місцевого бюджету</t>
  </si>
  <si>
    <t xml:space="preserve">Найменування трансферту /
Найменування бюджету – отримувача міжбюджетного трансферту
</t>
  </si>
  <si>
    <t>І. Трансферти із загального фонду бюджету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</si>
  <si>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</si>
  <si>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3719770</t>
  </si>
  <si>
    <t>9770</t>
  </si>
  <si>
    <t>2352100000</t>
  </si>
  <si>
    <t>Бюджет Степанківської сільської територіальної громади</t>
  </si>
  <si>
    <t>2357300000</t>
  </si>
  <si>
    <t>Бюджет Смілянської міської територіальної громади</t>
  </si>
  <si>
    <t>Субвенція з місцевого бюджету державному бюджету на виконання програм соціально-економічного розвитку регіонів</t>
  </si>
  <si>
    <t>Державний бюджет</t>
  </si>
  <si>
    <t>ІІ. Трансферти із спеціального фонду бюджету</t>
  </si>
  <si>
    <t>3719800</t>
  </si>
  <si>
    <t>Секретар сільської ради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</si>
  <si>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</si>
  <si>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(в редакції рішення сесії  від 21.01.2025 р.№ 83-1/VIII)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</si>
</sst>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43" x14ac:knownFonts="1"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11"/>
      <color theme="1"/>
      <name val="Calibri"/>
      <family val="2"/>
      <charset val="1"/>
    </font>
    <font>
      <b/>
      <sz val="7"/>
      <color theme="1"/>
      <name val="Times New Roman"/>
      <family val="1"/>
      <charset val="204"/>
    </font>
    <font>
      <b/>
      <sz val="5"/>
      <color theme="1"/>
      <name val="Times New Roman"/>
      <family val="1"/>
      <charset val="204"/>
    </font>
    <font>
      <b/>
      <sz val="7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7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9"/>
      <color rgb="FF000000"/>
      <name val="Calibri"/>
      <family val="2"/>
      <charset val="1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7"/>
      <color rgb="FF000000"/>
      <name val="Arial"/>
      <family val="2"/>
      <charset val="204"/>
    </font>
    <font>
      <sz val="6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sz val="9"/>
      <name val="Arial"/>
      <family val="2"/>
      <charset val="204"/>
    </font>
    <font>
      <b/>
      <sz val="7"/>
      <name val="Times New Roman"/>
      <family val="1"/>
      <charset val="204"/>
    </font>
    <font>
      <sz val="11"/>
      <name val="Calibri"/>
      <family val="2"/>
      <charset val="1"/>
    </font>
    <font>
      <sz val="7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7" fillId="0" borderId="0"/>
  </cellStyleXfs>
  <cellXfs count="167">
    <xf numFmtId="0" fontId="0" fillId="0" borderId="0" xfId="0"/>
    <xf numFmtId="0" fontId="1" fillId="0" borderId="0" xfId="0" applyFont="1"/>
    <xf numFmtId="0" fontId="2" fillId="0" borderId="0" xfId="0" applyFont="1" applyBorder="1" applyAlignment="1" applyProtection="1">
      <alignment horizontal="right" vertical="top"/>
    </xf>
    <xf numFmtId="0" fontId="3" fillId="2" borderId="0" xfId="0" applyFont="1" applyFill="1" applyBorder="1" applyAlignment="1" applyProtection="1">
      <alignment horizontal="right" vertical="top"/>
    </xf>
    <xf numFmtId="0" fontId="3" fillId="0" borderId="0" xfId="0" applyFont="1" applyBorder="1" applyAlignment="1" applyProtection="1">
      <alignment horizontal="right" vertical="top"/>
    </xf>
    <xf numFmtId="0" fontId="5" fillId="0" borderId="0" xfId="0" applyFont="1" applyBorder="1" applyAlignment="1" applyProtection="1">
      <alignment vertical="top"/>
    </xf>
    <xf numFmtId="0" fontId="2" fillId="0" borderId="0" xfId="0" applyFont="1" applyAlignment="1">
      <alignment horizontal="right"/>
    </xf>
    <xf numFmtId="0" fontId="3" fillId="0" borderId="0" xfId="0" applyFont="1" applyBorder="1" applyAlignment="1" applyProtection="1">
      <alignment vertical="top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top"/>
    </xf>
    <xf numFmtId="0" fontId="9" fillId="0" borderId="0" xfId="0" applyFont="1" applyBorder="1" applyAlignment="1" applyProtection="1">
      <alignment horizontal="left" vertical="top"/>
    </xf>
    <xf numFmtId="0" fontId="7" fillId="0" borderId="0" xfId="0" applyFont="1" applyBorder="1" applyAlignment="1" applyProtection="1">
      <alignment horizontal="left" vertical="top" wrapText="1"/>
    </xf>
    <xf numFmtId="0" fontId="10" fillId="0" borderId="0" xfId="0" applyFont="1"/>
    <xf numFmtId="0" fontId="11" fillId="0" borderId="2" xfId="0" applyFont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top" wrapText="1"/>
    </xf>
    <xf numFmtId="4" fontId="11" fillId="0" borderId="2" xfId="0" applyNumberFormat="1" applyFont="1" applyBorder="1" applyAlignment="1" applyProtection="1">
      <alignment horizontal="right" vertical="top"/>
    </xf>
    <xf numFmtId="0" fontId="15" fillId="0" borderId="2" xfId="0" applyFont="1" applyBorder="1" applyAlignment="1" applyProtection="1">
      <alignment horizontal="center" vertical="top" wrapText="1"/>
    </xf>
    <xf numFmtId="4" fontId="7" fillId="0" borderId="2" xfId="0" applyNumberFormat="1" applyFont="1" applyBorder="1" applyAlignment="1" applyProtection="1">
      <alignment horizontal="right" vertical="top"/>
    </xf>
    <xf numFmtId="4" fontId="11" fillId="0" borderId="2" xfId="0" applyNumberFormat="1" applyFont="1" applyBorder="1" applyAlignment="1" applyProtection="1">
      <alignment horizontal="right" vertical="center"/>
    </xf>
    <xf numFmtId="164" fontId="16" fillId="0" borderId="0" xfId="1" applyNumberFormat="1" applyFont="1" applyAlignment="1">
      <alignment horizontal="center" vertical="center"/>
    </xf>
    <xf numFmtId="0" fontId="16" fillId="0" borderId="0" xfId="1" applyFont="1" applyAlignment="1">
      <alignment horizontal="right"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0" fillId="0" borderId="0" xfId="0" applyFont="1"/>
    <xf numFmtId="0" fontId="19" fillId="0" borderId="0" xfId="0" applyFont="1"/>
    <xf numFmtId="0" fontId="20" fillId="0" borderId="0" xfId="0" applyFont="1" applyAlignment="1">
      <alignment horizontal="right"/>
    </xf>
    <xf numFmtId="0" fontId="21" fillId="0" borderId="0" xfId="1" applyFont="1" applyAlignment="1">
      <alignment vertical="center"/>
    </xf>
    <xf numFmtId="0" fontId="21" fillId="0" borderId="0" xfId="1" applyFont="1"/>
    <xf numFmtId="0" fontId="24" fillId="0" borderId="3" xfId="0" applyFont="1" applyBorder="1" applyAlignment="1" applyProtection="1">
      <alignment horizontal="center" vertical="center" wrapText="1"/>
    </xf>
    <xf numFmtId="0" fontId="23" fillId="0" borderId="0" xfId="1" applyFont="1" applyAlignment="1">
      <alignment horizontal="center" vertical="center"/>
    </xf>
    <xf numFmtId="0" fontId="25" fillId="0" borderId="4" xfId="0" applyFont="1" applyBorder="1" applyAlignment="1" applyProtection="1">
      <alignment horizontal="center" vertical="center" wrapText="1"/>
    </xf>
    <xf numFmtId="0" fontId="26" fillId="0" borderId="0" xfId="1" applyFont="1" applyAlignment="1">
      <alignment horizontal="center" vertical="center"/>
    </xf>
    <xf numFmtId="0" fontId="26" fillId="0" borderId="8" xfId="1" applyFont="1" applyBorder="1" applyAlignment="1">
      <alignment horizontal="center" vertical="center" wrapText="1"/>
    </xf>
    <xf numFmtId="0" fontId="26" fillId="0" borderId="9" xfId="1" applyFont="1" applyBorder="1" applyAlignment="1">
      <alignment horizontal="center" vertical="center" wrapText="1"/>
    </xf>
    <xf numFmtId="0" fontId="21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/>
    </xf>
    <xf numFmtId="0" fontId="21" fillId="0" borderId="13" xfId="1" applyFont="1" applyBorder="1" applyAlignment="1">
      <alignment horizontal="center" vertical="center"/>
    </xf>
    <xf numFmtId="0" fontId="27" fillId="0" borderId="0" xfId="1" applyFont="1"/>
    <xf numFmtId="0" fontId="22" fillId="3" borderId="5" xfId="1" applyFont="1" applyFill="1" applyBorder="1" applyAlignment="1">
      <alignment vertical="center"/>
    </xf>
    <xf numFmtId="0" fontId="22" fillId="3" borderId="6" xfId="1" applyFont="1" applyFill="1" applyBorder="1" applyAlignment="1">
      <alignment vertical="center" wrapText="1"/>
    </xf>
    <xf numFmtId="164" fontId="22" fillId="3" borderId="7" xfId="1" applyNumberFormat="1" applyFont="1" applyFill="1" applyBorder="1" applyAlignment="1">
      <alignment vertical="center"/>
    </xf>
    <xf numFmtId="164" fontId="22" fillId="3" borderId="5" xfId="1" applyNumberFormat="1" applyFont="1" applyFill="1" applyBorder="1" applyAlignment="1">
      <alignment vertical="center"/>
    </xf>
    <xf numFmtId="164" fontId="22" fillId="3" borderId="15" xfId="1" applyNumberFormat="1" applyFont="1" applyFill="1" applyBorder="1" applyAlignment="1">
      <alignment vertical="center"/>
    </xf>
    <xf numFmtId="164" fontId="22" fillId="3" borderId="6" xfId="1" applyNumberFormat="1" applyFont="1" applyFill="1" applyBorder="1" applyAlignment="1">
      <alignment vertical="center"/>
    </xf>
    <xf numFmtId="0" fontId="28" fillId="3" borderId="16" xfId="1" applyFont="1" applyFill="1" applyBorder="1" applyAlignment="1">
      <alignment vertical="center"/>
    </xf>
    <xf numFmtId="0" fontId="28" fillId="3" borderId="9" xfId="1" applyFont="1" applyFill="1" applyBorder="1" applyAlignment="1">
      <alignment vertical="center" wrapText="1"/>
    </xf>
    <xf numFmtId="164" fontId="28" fillId="3" borderId="17" xfId="1" applyNumberFormat="1" applyFont="1" applyFill="1" applyBorder="1" applyAlignment="1">
      <alignment vertical="center"/>
    </xf>
    <xf numFmtId="164" fontId="28" fillId="3" borderId="16" xfId="1" applyNumberFormat="1" applyFont="1" applyFill="1" applyBorder="1" applyAlignment="1">
      <alignment vertical="center"/>
    </xf>
    <xf numFmtId="164" fontId="28" fillId="3" borderId="8" xfId="1" applyNumberFormat="1" applyFont="1" applyFill="1" applyBorder="1" applyAlignment="1">
      <alignment vertical="center"/>
    </xf>
    <xf numFmtId="164" fontId="28" fillId="3" borderId="9" xfId="1" applyNumberFormat="1" applyFont="1" applyFill="1" applyBorder="1" applyAlignment="1">
      <alignment vertical="center"/>
    </xf>
    <xf numFmtId="0" fontId="28" fillId="0" borderId="16" xfId="1" applyFont="1" applyBorder="1" applyAlignment="1">
      <alignment vertical="center"/>
    </xf>
    <xf numFmtId="0" fontId="28" fillId="0" borderId="9" xfId="1" applyFont="1" applyBorder="1" applyAlignment="1">
      <alignment vertical="center" wrapText="1"/>
    </xf>
    <xf numFmtId="164" fontId="28" fillId="0" borderId="16" xfId="1" applyNumberFormat="1" applyFont="1" applyBorder="1" applyAlignment="1">
      <alignment vertical="center"/>
    </xf>
    <xf numFmtId="164" fontId="28" fillId="0" borderId="9" xfId="1" applyNumberFormat="1" applyFont="1" applyBorder="1" applyAlignment="1">
      <alignment vertical="center"/>
    </xf>
    <xf numFmtId="164" fontId="28" fillId="0" borderId="8" xfId="1" applyNumberFormat="1" applyFont="1" applyBorder="1" applyAlignment="1">
      <alignment vertical="center"/>
    </xf>
    <xf numFmtId="0" fontId="28" fillId="3" borderId="18" xfId="1" applyFont="1" applyFill="1" applyBorder="1" applyAlignment="1">
      <alignment vertical="center"/>
    </xf>
    <xf numFmtId="0" fontId="28" fillId="3" borderId="19" xfId="1" applyFont="1" applyFill="1" applyBorder="1" applyAlignment="1">
      <alignment vertical="center" wrapText="1"/>
    </xf>
    <xf numFmtId="0" fontId="28" fillId="0" borderId="18" xfId="1" applyFont="1" applyBorder="1" applyAlignment="1">
      <alignment vertical="center"/>
    </xf>
    <xf numFmtId="0" fontId="29" fillId="0" borderId="19" xfId="1" applyFont="1" applyBorder="1" applyAlignment="1">
      <alignment vertical="center" wrapText="1"/>
    </xf>
    <xf numFmtId="164" fontId="30" fillId="0" borderId="17" xfId="1" applyNumberFormat="1" applyFont="1" applyBorder="1" applyAlignment="1">
      <alignment vertical="center"/>
    </xf>
    <xf numFmtId="0" fontId="28" fillId="3" borderId="10" xfId="1" applyFont="1" applyFill="1" applyBorder="1" applyAlignment="1">
      <alignment horizontal="center" vertical="center"/>
    </xf>
    <xf numFmtId="0" fontId="28" fillId="3" borderId="11" xfId="1" applyFont="1" applyFill="1" applyBorder="1" applyAlignment="1">
      <alignment wrapText="1"/>
    </xf>
    <xf numFmtId="164" fontId="28" fillId="3" borderId="12" xfId="1" applyNumberFormat="1" applyFont="1" applyFill="1" applyBorder="1" applyAlignment="1">
      <alignment vertical="center"/>
    </xf>
    <xf numFmtId="164" fontId="28" fillId="3" borderId="10" xfId="1" applyNumberFormat="1" applyFont="1" applyFill="1" applyBorder="1" applyAlignment="1">
      <alignment vertical="center"/>
    </xf>
    <xf numFmtId="0" fontId="31" fillId="0" borderId="19" xfId="1" applyFont="1" applyBorder="1" applyAlignment="1">
      <alignment vertical="center" wrapText="1"/>
    </xf>
    <xf numFmtId="164" fontId="28" fillId="3" borderId="13" xfId="1" applyNumberFormat="1" applyFont="1" applyFill="1" applyBorder="1" applyAlignment="1">
      <alignment vertical="center"/>
    </xf>
    <xf numFmtId="164" fontId="28" fillId="3" borderId="11" xfId="1" applyNumberFormat="1" applyFont="1" applyFill="1" applyBorder="1" applyAlignment="1">
      <alignment vertical="center"/>
    </xf>
    <xf numFmtId="0" fontId="22" fillId="3" borderId="0" xfId="1" applyFont="1" applyFill="1" applyBorder="1" applyAlignment="1">
      <alignment vertical="center"/>
    </xf>
    <xf numFmtId="0" fontId="22" fillId="3" borderId="0" xfId="1" applyFont="1" applyFill="1" applyBorder="1" applyAlignment="1"/>
    <xf numFmtId="164" fontId="22" fillId="3" borderId="0" xfId="1" applyNumberFormat="1" applyFont="1" applyFill="1" applyBorder="1" applyAlignment="1">
      <alignment vertical="center"/>
    </xf>
    <xf numFmtId="0" fontId="21" fillId="0" borderId="0" xfId="1" applyFont="1" applyBorder="1" applyAlignment="1">
      <alignment vertical="center"/>
    </xf>
    <xf numFmtId="0" fontId="28" fillId="0" borderId="0" xfId="1" applyFont="1" applyAlignment="1">
      <alignment vertical="center"/>
    </xf>
    <xf numFmtId="164" fontId="28" fillId="0" borderId="0" xfId="1" applyNumberFormat="1" applyFont="1" applyAlignment="1">
      <alignment horizontal="center" vertical="center"/>
    </xf>
    <xf numFmtId="0" fontId="28" fillId="0" borderId="0" xfId="1" applyFont="1" applyAlignment="1">
      <alignment horizontal="right" vertical="center"/>
    </xf>
    <xf numFmtId="0" fontId="21" fillId="0" borderId="0" xfId="1" applyFont="1" applyAlignment="1">
      <alignment horizontal="center" vertical="center"/>
    </xf>
    <xf numFmtId="0" fontId="32" fillId="2" borderId="0" xfId="0" applyFont="1" applyFill="1" applyBorder="1" applyAlignment="1" applyProtection="1">
      <alignment horizontal="left" vertical="top"/>
    </xf>
    <xf numFmtId="0" fontId="33" fillId="2" borderId="0" xfId="0" applyFont="1" applyFill="1" applyBorder="1" applyAlignment="1" applyProtection="1">
      <alignment horizontal="left" vertical="top"/>
    </xf>
    <xf numFmtId="0" fontId="32" fillId="2" borderId="0" xfId="0" applyFont="1" applyFill="1" applyBorder="1" applyAlignment="1" applyProtection="1">
      <alignment horizontal="right" vertical="top"/>
    </xf>
    <xf numFmtId="0" fontId="34" fillId="2" borderId="0" xfId="0" applyFont="1" applyFill="1" applyBorder="1" applyAlignment="1" applyProtection="1">
      <alignment vertical="top"/>
    </xf>
    <xf numFmtId="0" fontId="0" fillId="2" borderId="0" xfId="0" applyFill="1"/>
    <xf numFmtId="0" fontId="32" fillId="0" borderId="0" xfId="0" applyFont="1" applyBorder="1" applyAlignment="1" applyProtection="1">
      <alignment horizontal="left" vertical="top"/>
    </xf>
    <xf numFmtId="0" fontId="33" fillId="0" borderId="0" xfId="0" applyFont="1" applyBorder="1" applyAlignment="1" applyProtection="1">
      <alignment horizontal="left" vertical="top"/>
    </xf>
    <xf numFmtId="0" fontId="34" fillId="0" borderId="0" xfId="0" applyFont="1" applyBorder="1" applyAlignment="1" applyProtection="1">
      <alignment vertical="top"/>
    </xf>
    <xf numFmtId="0" fontId="34" fillId="0" borderId="0" xfId="0" applyFont="1" applyBorder="1" applyAlignment="1" applyProtection="1">
      <alignment vertical="center"/>
    </xf>
    <xf numFmtId="0" fontId="36" fillId="0" borderId="0" xfId="0" applyFont="1" applyBorder="1" applyAlignment="1" applyProtection="1">
      <alignment horizontal="right" vertical="top" wrapText="1"/>
    </xf>
    <xf numFmtId="0" fontId="37" fillId="0" borderId="14" xfId="0" applyFont="1" applyBorder="1" applyAlignment="1" applyProtection="1">
      <alignment horizontal="center" vertical="top" wrapText="1"/>
    </xf>
    <xf numFmtId="0" fontId="37" fillId="0" borderId="14" xfId="0" applyFont="1" applyBorder="1" applyAlignment="1" applyProtection="1">
      <alignment horizontal="center" vertical="center" wrapText="1"/>
    </xf>
    <xf numFmtId="0" fontId="25" fillId="0" borderId="14" xfId="0" applyFont="1" applyBorder="1" applyAlignment="1" applyProtection="1">
      <alignment horizontal="center" vertical="center" wrapText="1"/>
    </xf>
    <xf numFmtId="4" fontId="37" fillId="0" borderId="14" xfId="0" applyNumberFormat="1" applyFont="1" applyBorder="1" applyAlignment="1" applyProtection="1">
      <alignment horizontal="right" vertical="top"/>
    </xf>
    <xf numFmtId="4" fontId="36" fillId="0" borderId="14" xfId="0" applyNumberFormat="1" applyFont="1" applyBorder="1" applyAlignment="1" applyProtection="1">
      <alignment horizontal="right" vertical="top"/>
    </xf>
    <xf numFmtId="4" fontId="11" fillId="0" borderId="14" xfId="0" applyNumberFormat="1" applyFont="1" applyBorder="1" applyAlignment="1" applyProtection="1">
      <alignment horizontal="right" vertical="top"/>
    </xf>
    <xf numFmtId="4" fontId="7" fillId="0" borderId="14" xfId="0" applyNumberFormat="1" applyFont="1" applyBorder="1" applyAlignment="1" applyProtection="1">
      <alignment horizontal="right" vertical="top"/>
    </xf>
    <xf numFmtId="4" fontId="36" fillId="2" borderId="14" xfId="0" applyNumberFormat="1" applyFont="1" applyFill="1" applyBorder="1" applyAlignment="1" applyProtection="1">
      <alignment horizontal="right" vertical="top"/>
    </xf>
    <xf numFmtId="0" fontId="38" fillId="0" borderId="0" xfId="0" applyFont="1" applyBorder="1" applyAlignment="1" applyProtection="1">
      <alignment horizontal="left" vertical="top"/>
    </xf>
    <xf numFmtId="4" fontId="39" fillId="0" borderId="14" xfId="0" applyNumberFormat="1" applyFont="1" applyBorder="1" applyAlignment="1" applyProtection="1">
      <alignment horizontal="right" vertical="top"/>
    </xf>
    <xf numFmtId="0" fontId="40" fillId="0" borderId="0" xfId="0" applyFont="1"/>
    <xf numFmtId="4" fontId="41" fillId="0" borderId="14" xfId="0" applyNumberFormat="1" applyFont="1" applyBorder="1" applyAlignment="1" applyProtection="1">
      <alignment horizontal="right" vertical="top"/>
    </xf>
    <xf numFmtId="4" fontId="40" fillId="0" borderId="0" xfId="0" applyNumberFormat="1" applyFont="1"/>
    <xf numFmtId="4" fontId="37" fillId="0" borderId="14" xfId="0" applyNumberFormat="1" applyFont="1" applyBorder="1" applyAlignment="1" applyProtection="1">
      <alignment horizontal="right" vertical="center"/>
    </xf>
    <xf numFmtId="4" fontId="0" fillId="0" borderId="0" xfId="0" applyNumberFormat="1"/>
    <xf numFmtId="0" fontId="36" fillId="0" borderId="14" xfId="0" applyFont="1" applyBorder="1" applyAlignment="1" applyProtection="1">
      <alignment horizontal="right" vertical="top" wrapText="1"/>
    </xf>
    <xf numFmtId="0" fontId="37" fillId="0" borderId="14" xfId="0" applyFont="1" applyBorder="1" applyAlignment="1" applyProtection="1">
      <alignment horizontal="center" vertical="top"/>
    </xf>
    <xf numFmtId="0" fontId="36" fillId="2" borderId="14" xfId="0" applyFont="1" applyFill="1" applyBorder="1" applyAlignment="1" applyProtection="1">
      <alignment horizontal="right" vertical="top"/>
    </xf>
    <xf numFmtId="0" fontId="37" fillId="2" borderId="14" xfId="0" applyFont="1" applyFill="1" applyBorder="1" applyAlignment="1" applyProtection="1">
      <alignment horizontal="center" vertical="top"/>
    </xf>
    <xf numFmtId="4" fontId="37" fillId="2" borderId="14" xfId="0" applyNumberFormat="1" applyFont="1" applyFill="1" applyBorder="1" applyAlignment="1" applyProtection="1">
      <alignment horizontal="right" vertical="top"/>
    </xf>
    <xf numFmtId="0" fontId="21" fillId="2" borderId="0" xfId="1" applyFont="1" applyFill="1"/>
    <xf numFmtId="0" fontId="28" fillId="2" borderId="0" xfId="1" applyFont="1" applyFill="1" applyAlignment="1">
      <alignment horizontal="right" vertical="center"/>
    </xf>
    <xf numFmtId="0" fontId="4" fillId="0" borderId="0" xfId="0" applyFont="1" applyBorder="1" applyAlignment="1" applyProtection="1">
      <alignment horizontal="right" vertical="top" wrapText="1"/>
    </xf>
    <xf numFmtId="0" fontId="3" fillId="0" borderId="0" xfId="0" applyFont="1" applyBorder="1" applyAlignment="1" applyProtection="1">
      <alignment horizontal="right" vertical="top" wrapText="1"/>
    </xf>
    <xf numFmtId="0" fontId="3" fillId="0" borderId="0" xfId="0" applyFont="1" applyBorder="1" applyAlignment="1" applyProtection="1">
      <alignment horizontal="right" vertical="center" wrapText="1"/>
    </xf>
    <xf numFmtId="49" fontId="3" fillId="0" borderId="0" xfId="0" applyNumberFormat="1" applyFont="1" applyBorder="1" applyAlignment="1" applyProtection="1">
      <alignment horizontal="right" vertical="top"/>
    </xf>
    <xf numFmtId="0" fontId="6" fillId="0" borderId="0" xfId="0" applyFont="1" applyBorder="1" applyAlignment="1" applyProtection="1">
      <alignment horizontal="center" vertical="top" wrapText="1"/>
    </xf>
    <xf numFmtId="0" fontId="7" fillId="0" borderId="0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left" vertical="top" wrapText="1"/>
    </xf>
    <xf numFmtId="0" fontId="13" fillId="0" borderId="2" xfId="0" applyFont="1" applyBorder="1" applyAlignment="1" applyProtection="1">
      <alignment horizontal="left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4" fillId="0" borderId="2" xfId="0" applyFont="1" applyBorder="1" applyAlignment="1" applyProtection="1">
      <alignment horizontal="left" vertical="center" wrapText="1"/>
    </xf>
    <xf numFmtId="0" fontId="16" fillId="0" borderId="0" xfId="1" applyFont="1" applyBorder="1" applyAlignment="1">
      <alignment horizontal="left" vertical="center" wrapText="1"/>
    </xf>
    <xf numFmtId="0" fontId="27" fillId="0" borderId="14" xfId="1" applyFont="1" applyBorder="1" applyAlignment="1">
      <alignment horizontal="left" vertical="center" wrapText="1"/>
    </xf>
    <xf numFmtId="0" fontId="22" fillId="3" borderId="14" xfId="1" applyFont="1" applyFill="1" applyBorder="1" applyAlignment="1">
      <alignment horizontal="left" vertical="center"/>
    </xf>
    <xf numFmtId="0" fontId="28" fillId="0" borderId="0" xfId="1" applyFont="1" applyBorder="1" applyAlignment="1">
      <alignment horizontal="center" vertical="center" wrapText="1"/>
    </xf>
    <xf numFmtId="0" fontId="20" fillId="0" borderId="0" xfId="0" applyFont="1" applyBorder="1" applyAlignment="1" applyProtection="1">
      <alignment horizontal="right" vertical="top" wrapText="1"/>
    </xf>
    <xf numFmtId="0" fontId="22" fillId="0" borderId="0" xfId="1" applyFont="1" applyBorder="1" applyAlignment="1">
      <alignment horizontal="right" vertical="center"/>
    </xf>
    <xf numFmtId="0" fontId="23" fillId="0" borderId="0" xfId="1" applyFont="1" applyBorder="1" applyAlignment="1">
      <alignment horizontal="center" vertical="center" wrapText="1"/>
    </xf>
    <xf numFmtId="0" fontId="26" fillId="0" borderId="5" xfId="1" applyFont="1" applyBorder="1" applyAlignment="1">
      <alignment horizontal="center" vertical="center" wrapText="1"/>
    </xf>
    <xf numFmtId="0" fontId="26" fillId="0" borderId="6" xfId="1" applyFont="1" applyBorder="1" applyAlignment="1">
      <alignment horizontal="center" vertical="center" wrapText="1"/>
    </xf>
    <xf numFmtId="0" fontId="26" fillId="0" borderId="7" xfId="1" applyFont="1" applyBorder="1" applyAlignment="1">
      <alignment horizontal="center" vertical="center" wrapText="1"/>
    </xf>
    <xf numFmtId="0" fontId="34" fillId="2" borderId="0" xfId="0" applyFont="1" applyFill="1" applyBorder="1" applyAlignment="1" applyProtection="1">
      <alignment horizontal="right" vertical="top" wrapText="1"/>
    </xf>
    <xf numFmtId="0" fontId="34" fillId="0" borderId="0" xfId="0" applyFont="1" applyBorder="1" applyAlignment="1" applyProtection="1">
      <alignment horizontal="right" vertical="top" wrapText="1"/>
    </xf>
    <xf numFmtId="0" fontId="34" fillId="0" borderId="0" xfId="0" applyFont="1" applyBorder="1" applyAlignment="1" applyProtection="1">
      <alignment horizontal="right" vertical="center" wrapText="1"/>
    </xf>
    <xf numFmtId="0" fontId="27" fillId="0" borderId="0" xfId="0" applyFont="1" applyBorder="1" applyAlignment="1" applyProtection="1">
      <alignment horizontal="center" vertical="top" wrapText="1"/>
    </xf>
    <xf numFmtId="0" fontId="24" fillId="0" borderId="0" xfId="0" applyFont="1" applyBorder="1" applyAlignment="1" applyProtection="1">
      <alignment horizontal="center"/>
    </xf>
    <xf numFmtId="0" fontId="25" fillId="0" borderId="4" xfId="0" applyFont="1" applyBorder="1" applyAlignment="1" applyProtection="1">
      <alignment horizontal="center" vertical="center" wrapText="1"/>
    </xf>
    <xf numFmtId="0" fontId="35" fillId="0" borderId="0" xfId="0" applyFont="1" applyBorder="1" applyAlignment="1" applyProtection="1">
      <alignment horizontal="center" vertical="top" wrapText="1"/>
    </xf>
    <xf numFmtId="0" fontId="11" fillId="0" borderId="14" xfId="0" applyFont="1" applyBorder="1" applyAlignment="1" applyProtection="1">
      <alignment horizontal="center" vertical="center" wrapText="1"/>
    </xf>
    <xf numFmtId="0" fontId="37" fillId="0" borderId="14" xfId="0" applyFont="1" applyBorder="1" applyAlignment="1" applyProtection="1">
      <alignment horizontal="center" vertical="top" wrapText="1"/>
    </xf>
    <xf numFmtId="0" fontId="8" fillId="0" borderId="14" xfId="0" applyFont="1" applyBorder="1" applyAlignment="1" applyProtection="1">
      <alignment horizontal="center" vertical="center" wrapText="1"/>
    </xf>
    <xf numFmtId="0" fontId="25" fillId="0" borderId="14" xfId="0" applyFont="1" applyBorder="1" applyAlignment="1" applyProtection="1">
      <alignment horizontal="center" vertical="center" wrapText="1"/>
    </xf>
    <xf numFmtId="0" fontId="20" fillId="0" borderId="14" xfId="0" applyFont="1" applyBorder="1" applyAlignment="1" applyProtection="1">
      <alignment horizontal="center" vertical="top" wrapText="1"/>
    </xf>
    <xf numFmtId="0" fontId="11" fillId="0" borderId="14" xfId="0" applyFont="1" applyBorder="1" applyAlignment="1" applyProtection="1">
      <alignment horizontal="center" vertical="top" wrapText="1"/>
    </xf>
    <xf numFmtId="0" fontId="37" fillId="0" borderId="14" xfId="0" applyFont="1" applyBorder="1" applyAlignment="1" applyProtection="1">
      <alignment horizontal="left" vertical="top" wrapText="1"/>
    </xf>
    <xf numFmtId="0" fontId="7" fillId="0" borderId="14" xfId="0" applyFont="1" applyBorder="1" applyAlignment="1" applyProtection="1">
      <alignment horizontal="center" vertical="top" wrapText="1"/>
    </xf>
    <xf numFmtId="0" fontId="36" fillId="0" borderId="14" xfId="0" applyFont="1" applyBorder="1" applyAlignment="1" applyProtection="1">
      <alignment horizontal="left" vertical="top" wrapText="1"/>
    </xf>
    <xf numFmtId="0" fontId="11" fillId="0" borderId="14" xfId="0" applyFont="1" applyBorder="1" applyAlignment="1" applyProtection="1">
      <alignment horizontal="left" vertical="top" wrapText="1"/>
    </xf>
    <xf numFmtId="0" fontId="7" fillId="0" borderId="14" xfId="0" applyFont="1" applyBorder="1" applyAlignment="1" applyProtection="1">
      <alignment horizontal="left" vertical="top" wrapText="1"/>
    </xf>
    <xf numFmtId="0" fontId="36" fillId="0" borderId="14" xfId="0" applyFont="1" applyBorder="1" applyAlignment="1" applyProtection="1">
      <alignment horizontal="center" vertical="top" wrapText="1"/>
    </xf>
    <xf numFmtId="0" fontId="39" fillId="0" borderId="14" xfId="0" applyFont="1" applyBorder="1" applyAlignment="1" applyProtection="1">
      <alignment horizontal="left" vertical="top" wrapText="1"/>
    </xf>
    <xf numFmtId="0" fontId="41" fillId="0" borderId="14" xfId="0" applyFont="1" applyBorder="1" applyAlignment="1" applyProtection="1">
      <alignment horizontal="left" vertical="top" wrapText="1"/>
    </xf>
    <xf numFmtId="0" fontId="35" fillId="0" borderId="14" xfId="0" applyFont="1" applyBorder="1" applyAlignment="1" applyProtection="1">
      <alignment horizontal="left" vertical="top" wrapText="1"/>
    </xf>
    <xf numFmtId="0" fontId="20" fillId="0" borderId="14" xfId="0" applyFont="1" applyBorder="1" applyAlignment="1" applyProtection="1">
      <alignment horizontal="left" vertical="top" wrapText="1"/>
    </xf>
    <xf numFmtId="0" fontId="35" fillId="0" borderId="14" xfId="0" applyFont="1" applyBorder="1" applyAlignment="1" applyProtection="1">
      <alignment horizontal="center" vertical="center" wrapText="1"/>
    </xf>
    <xf numFmtId="0" fontId="37" fillId="0" borderId="14" xfId="0" applyFont="1" applyBorder="1" applyAlignment="1" applyProtection="1">
      <alignment horizontal="center" vertical="center" wrapText="1"/>
    </xf>
    <xf numFmtId="0" fontId="33" fillId="0" borderId="20" xfId="0" applyFont="1" applyBorder="1" applyAlignment="1" applyProtection="1">
      <alignment horizontal="center" vertical="top"/>
    </xf>
    <xf numFmtId="0" fontId="33" fillId="0" borderId="21" xfId="0" applyFont="1" applyBorder="1" applyAlignment="1" applyProtection="1">
      <alignment horizontal="center" vertical="top"/>
    </xf>
    <xf numFmtId="0" fontId="33" fillId="0" borderId="22" xfId="0" applyFont="1" applyBorder="1" applyAlignment="1" applyProtection="1">
      <alignment horizontal="center" vertical="top"/>
    </xf>
    <xf numFmtId="0" fontId="36" fillId="2" borderId="14" xfId="0" applyFont="1" applyFill="1" applyBorder="1" applyAlignment="1" applyProtection="1">
      <alignment horizontal="left" vertical="top" wrapText="1"/>
    </xf>
    <xf numFmtId="0" fontId="11" fillId="2" borderId="14" xfId="0" applyFont="1" applyFill="1" applyBorder="1" applyAlignment="1" applyProtection="1">
      <alignment horizontal="center" vertical="top"/>
    </xf>
    <xf numFmtId="0" fontId="37" fillId="2" borderId="14" xfId="0" applyFont="1" applyFill="1" applyBorder="1" applyAlignment="1" applyProtection="1">
      <alignment horizontal="left" vertical="top" wrapText="1"/>
    </xf>
    <xf numFmtId="0" fontId="28" fillId="2" borderId="0" xfId="1" applyFont="1" applyFill="1" applyBorder="1" applyAlignment="1">
      <alignment horizontal="left" vertical="center" wrapText="1"/>
    </xf>
    <xf numFmtId="0" fontId="42" fillId="4" borderId="0" xfId="0" applyFont="1" applyFill="1" applyBorder="1" applyAlignment="1" applyProtection="1">
      <alignment horizontal="right" vertical="top" wrapText="1"/>
    </xf>
  </cellXfs>
  <cellStyles count="2">
    <cellStyle name="Excel Built-in Explanatory Text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W92"/>
  <sheetViews>
    <sheetView view="pageBreakPreview" topLeftCell="B76" zoomScale="115" zoomScaleNormal="100" zoomScalePageLayoutView="115" workbookViewId="0">
      <selection activeCell="E18" sqref="E18"/>
    </sheetView>
  </sheetViews>
  <sheetFormatPr defaultColWidth="9.140625" defaultRowHeight="15" x14ac:dyDescent="0.25"/>
  <cols>
    <col min="1" max="1" width="8.85546875" style="1" hidden="1" customWidth="1"/>
    <col min="2" max="2" width="9.42578125" style="1" customWidth="1"/>
    <col min="3" max="3" width="46.5703125" style="1" customWidth="1"/>
    <col min="4" max="4" width="6.85546875" style="1" customWidth="1"/>
    <col min="5" max="5" width="12.85546875" style="1" customWidth="1"/>
    <col min="6" max="6" width="9.85546875" style="1" customWidth="1"/>
    <col min="7" max="7" width="9.42578125" style="1" customWidth="1"/>
    <col min="8" max="8" width="8.85546875" style="1" customWidth="1"/>
    <col min="9" max="9" width="4.42578125" style="1" customWidth="1"/>
    <col min="10" max="10" width="9.140625" style="1"/>
    <col min="11" max="11" width="14.85546875" style="1" customWidth="1"/>
    <col min="12" max="256" width="9.140625" style="1"/>
    <col min="257" max="257" width="9.140625" style="1" hidden="1"/>
    <col min="258" max="258" width="8.5703125" style="1" customWidth="1"/>
    <col min="259" max="259" width="46.5703125" style="1" customWidth="1"/>
    <col min="260" max="261" width="10.140625" style="1" customWidth="1"/>
    <col min="262" max="262" width="9.85546875" style="1" customWidth="1"/>
    <col min="263" max="263" width="8" style="1" customWidth="1"/>
    <col min="264" max="265" width="9.140625" style="1" hidden="1"/>
    <col min="266" max="512" width="9.140625" style="1"/>
    <col min="513" max="513" width="9.140625" style="1" hidden="1"/>
    <col min="514" max="514" width="8.5703125" style="1" customWidth="1"/>
    <col min="515" max="515" width="46.5703125" style="1" customWidth="1"/>
    <col min="516" max="517" width="10.140625" style="1" customWidth="1"/>
    <col min="518" max="518" width="9.85546875" style="1" customWidth="1"/>
    <col min="519" max="519" width="8" style="1" customWidth="1"/>
    <col min="520" max="521" width="9.140625" style="1" hidden="1"/>
    <col min="522" max="768" width="9.140625" style="1"/>
    <col min="769" max="769" width="9.140625" style="1" hidden="1"/>
    <col min="770" max="770" width="8.5703125" style="1" customWidth="1"/>
    <col min="771" max="771" width="46.5703125" style="1" customWidth="1"/>
    <col min="772" max="773" width="10.140625" style="1" customWidth="1"/>
    <col min="774" max="774" width="9.85546875" style="1" customWidth="1"/>
    <col min="775" max="775" width="8" style="1" customWidth="1"/>
    <col min="776" max="777" width="9.140625" style="1" hidden="1"/>
    <col min="778" max="16384" width="9.140625" style="1"/>
  </cols>
  <sheetData>
    <row r="1" spans="1:11" s="6" customFormat="1" ht="13.5" customHeight="1" x14ac:dyDescent="0.2">
      <c r="A1" s="2"/>
      <c r="B1" s="2"/>
      <c r="C1" s="3"/>
      <c r="D1" s="4"/>
      <c r="E1" s="110" t="s">
        <v>0</v>
      </c>
      <c r="F1" s="110"/>
      <c r="G1" s="110"/>
      <c r="H1" s="110"/>
      <c r="I1" s="5"/>
      <c r="J1" s="5"/>
      <c r="K1" s="2"/>
    </row>
    <row r="2" spans="1:11" s="6" customFormat="1" ht="15" customHeight="1" x14ac:dyDescent="0.2">
      <c r="A2" s="2"/>
      <c r="B2" s="2"/>
      <c r="C2" s="111" t="s">
        <v>1</v>
      </c>
      <c r="D2" s="111"/>
      <c r="E2" s="111"/>
      <c r="F2" s="111"/>
      <c r="G2" s="111"/>
      <c r="H2" s="111"/>
      <c r="I2" s="7"/>
      <c r="J2" s="7"/>
      <c r="K2" s="2"/>
    </row>
    <row r="3" spans="1:11" s="6" customFormat="1" ht="12" customHeight="1" x14ac:dyDescent="0.2">
      <c r="A3" s="2"/>
      <c r="B3" s="2"/>
      <c r="C3" s="112" t="s">
        <v>2</v>
      </c>
      <c r="D3" s="112"/>
      <c r="E3" s="112"/>
      <c r="F3" s="112"/>
      <c r="G3" s="112"/>
      <c r="H3" s="112"/>
      <c r="I3" s="8"/>
      <c r="J3" s="8"/>
      <c r="K3" s="2"/>
    </row>
    <row r="4" spans="1:11" s="6" customFormat="1" ht="12" customHeight="1" x14ac:dyDescent="0.2">
      <c r="A4" s="2"/>
      <c r="B4" s="2"/>
      <c r="C4" s="4"/>
      <c r="D4" s="113"/>
      <c r="E4" s="113"/>
      <c r="F4" s="113"/>
      <c r="G4" s="113"/>
      <c r="H4" s="113"/>
      <c r="I4" s="7"/>
      <c r="J4" s="7"/>
      <c r="K4" s="2"/>
    </row>
    <row r="5" spans="1:11" ht="15.75" customHeight="1" x14ac:dyDescent="0.25">
      <c r="A5" s="9"/>
      <c r="B5" s="114" t="s">
        <v>3</v>
      </c>
      <c r="C5" s="114"/>
      <c r="D5" s="114"/>
      <c r="E5" s="114"/>
      <c r="F5" s="114"/>
      <c r="G5" s="114"/>
      <c r="H5" s="114"/>
      <c r="I5" s="9"/>
    </row>
    <row r="6" spans="1:11" ht="15.75" customHeight="1" x14ac:dyDescent="0.25">
      <c r="A6" s="9"/>
      <c r="B6" s="114" t="s">
        <v>4</v>
      </c>
      <c r="C6" s="114"/>
      <c r="D6" s="114"/>
      <c r="E6" s="114"/>
      <c r="F6" s="114"/>
      <c r="G6" s="114"/>
      <c r="H6" s="114"/>
      <c r="I6" s="9"/>
    </row>
    <row r="7" spans="1:11" ht="10.5" customHeight="1" x14ac:dyDescent="0.25">
      <c r="A7" s="9"/>
      <c r="B7" s="115" t="s">
        <v>5</v>
      </c>
      <c r="C7" s="115"/>
      <c r="D7" s="9"/>
      <c r="E7" s="9"/>
      <c r="F7" s="9"/>
      <c r="G7" s="9"/>
      <c r="H7" s="9"/>
      <c r="I7" s="9"/>
    </row>
    <row r="8" spans="1:11" ht="12" customHeight="1" x14ac:dyDescent="0.25">
      <c r="A8" s="9"/>
      <c r="B8" s="116" t="s">
        <v>6</v>
      </c>
      <c r="C8" s="116"/>
      <c r="D8" s="9"/>
      <c r="E8" s="9"/>
      <c r="F8" s="9"/>
      <c r="G8" s="9"/>
      <c r="H8" s="9"/>
      <c r="I8" s="9"/>
    </row>
    <row r="9" spans="1:11" s="12" customFormat="1" ht="10.5" customHeight="1" x14ac:dyDescent="0.25">
      <c r="A9" s="10"/>
      <c r="B9" s="9"/>
      <c r="C9" s="9"/>
      <c r="D9" s="9"/>
      <c r="E9" s="9"/>
      <c r="F9" s="9"/>
      <c r="G9" s="9"/>
      <c r="H9" s="11" t="s">
        <v>7</v>
      </c>
      <c r="I9" s="10"/>
    </row>
    <row r="10" spans="1:11" s="12" customFormat="1" ht="12" customHeight="1" x14ac:dyDescent="0.25">
      <c r="A10" s="10"/>
      <c r="B10" s="117" t="s">
        <v>8</v>
      </c>
      <c r="C10" s="117" t="s">
        <v>9</v>
      </c>
      <c r="D10" s="117"/>
      <c r="E10" s="117" t="s">
        <v>10</v>
      </c>
      <c r="F10" s="117" t="s">
        <v>11</v>
      </c>
      <c r="G10" s="118" t="s">
        <v>12</v>
      </c>
      <c r="H10" s="118"/>
      <c r="I10" s="10"/>
    </row>
    <row r="11" spans="1:11" s="12" customFormat="1" ht="28.5" customHeight="1" x14ac:dyDescent="0.25">
      <c r="A11" s="10"/>
      <c r="B11" s="117"/>
      <c r="C11" s="117"/>
      <c r="D11" s="117"/>
      <c r="E11" s="117"/>
      <c r="F11" s="117"/>
      <c r="G11" s="13" t="s">
        <v>13</v>
      </c>
      <c r="H11" s="14" t="s">
        <v>14</v>
      </c>
      <c r="I11" s="10"/>
    </row>
    <row r="12" spans="1:11" s="12" customFormat="1" ht="12" customHeight="1" x14ac:dyDescent="0.25">
      <c r="A12" s="10"/>
      <c r="B12" s="15" t="s">
        <v>15</v>
      </c>
      <c r="C12" s="119" t="s">
        <v>16</v>
      </c>
      <c r="D12" s="119"/>
      <c r="E12" s="15" t="s">
        <v>17</v>
      </c>
      <c r="F12" s="15" t="s">
        <v>18</v>
      </c>
      <c r="G12" s="15" t="s">
        <v>19</v>
      </c>
      <c r="H12" s="15" t="s">
        <v>20</v>
      </c>
      <c r="I12" s="10"/>
    </row>
    <row r="13" spans="1:11" s="12" customFormat="1" ht="13.5" customHeight="1" x14ac:dyDescent="0.25">
      <c r="A13" s="10"/>
      <c r="B13" s="16" t="s">
        <v>21</v>
      </c>
      <c r="C13" s="120" t="s">
        <v>22</v>
      </c>
      <c r="D13" s="120"/>
      <c r="E13" s="17">
        <v>45783678</v>
      </c>
      <c r="F13" s="17">
        <v>45771378</v>
      </c>
      <c r="G13" s="17">
        <v>12300</v>
      </c>
      <c r="H13" s="17">
        <v>0</v>
      </c>
      <c r="I13" s="10"/>
    </row>
    <row r="14" spans="1:11" s="12" customFormat="1" ht="19.5" customHeight="1" x14ac:dyDescent="0.25">
      <c r="A14" s="10"/>
      <c r="B14" s="16" t="s">
        <v>23</v>
      </c>
      <c r="C14" s="121" t="s">
        <v>24</v>
      </c>
      <c r="D14" s="121"/>
      <c r="E14" s="17">
        <v>26332849</v>
      </c>
      <c r="F14" s="17">
        <v>26332849</v>
      </c>
      <c r="G14" s="17">
        <v>0</v>
      </c>
      <c r="H14" s="17">
        <v>0</v>
      </c>
      <c r="I14" s="10"/>
    </row>
    <row r="15" spans="1:11" s="12" customFormat="1" ht="13.5" customHeight="1" x14ac:dyDescent="0.25">
      <c r="A15" s="10"/>
      <c r="B15" s="16" t="s">
        <v>25</v>
      </c>
      <c r="C15" s="121" t="s">
        <v>26</v>
      </c>
      <c r="D15" s="121"/>
      <c r="E15" s="17">
        <v>26326749</v>
      </c>
      <c r="F15" s="17">
        <v>26326749</v>
      </c>
      <c r="G15" s="17">
        <v>0</v>
      </c>
      <c r="H15" s="17">
        <v>0</v>
      </c>
      <c r="I15" s="10"/>
    </row>
    <row r="16" spans="1:11" s="12" customFormat="1" ht="19.5" customHeight="1" x14ac:dyDescent="0.25">
      <c r="A16" s="10"/>
      <c r="B16" s="18" t="s">
        <v>27</v>
      </c>
      <c r="C16" s="122" t="s">
        <v>28</v>
      </c>
      <c r="D16" s="122"/>
      <c r="E16" s="19">
        <v>24175519</v>
      </c>
      <c r="F16" s="19">
        <v>24175519</v>
      </c>
      <c r="G16" s="19">
        <v>0</v>
      </c>
      <c r="H16" s="19">
        <v>0</v>
      </c>
      <c r="I16" s="10"/>
    </row>
    <row r="17" spans="1:9" s="12" customFormat="1" ht="19.5" customHeight="1" x14ac:dyDescent="0.25">
      <c r="A17" s="10"/>
      <c r="B17" s="18" t="s">
        <v>29</v>
      </c>
      <c r="C17" s="122" t="s">
        <v>30</v>
      </c>
      <c r="D17" s="122"/>
      <c r="E17" s="19">
        <v>1827130</v>
      </c>
      <c r="F17" s="19">
        <v>1827130</v>
      </c>
      <c r="G17" s="19">
        <v>0</v>
      </c>
      <c r="H17" s="19">
        <v>0</v>
      </c>
      <c r="I17" s="10"/>
    </row>
    <row r="18" spans="1:9" s="12" customFormat="1" ht="19.5" customHeight="1" x14ac:dyDescent="0.25">
      <c r="A18" s="10"/>
      <c r="B18" s="18" t="s">
        <v>31</v>
      </c>
      <c r="C18" s="122" t="s">
        <v>32</v>
      </c>
      <c r="D18" s="122"/>
      <c r="E18" s="19">
        <v>324100</v>
      </c>
      <c r="F18" s="19">
        <v>324100</v>
      </c>
      <c r="G18" s="19">
        <v>0</v>
      </c>
      <c r="H18" s="19">
        <v>0</v>
      </c>
      <c r="I18" s="10"/>
    </row>
    <row r="19" spans="1:9" s="12" customFormat="1" ht="13.5" customHeight="1" x14ac:dyDescent="0.25">
      <c r="A19" s="10"/>
      <c r="B19" s="16" t="s">
        <v>33</v>
      </c>
      <c r="C19" s="121" t="s">
        <v>34</v>
      </c>
      <c r="D19" s="121"/>
      <c r="E19" s="17">
        <v>6100</v>
      </c>
      <c r="F19" s="17">
        <v>6100</v>
      </c>
      <c r="G19" s="17">
        <v>0</v>
      </c>
      <c r="H19" s="17">
        <v>0</v>
      </c>
      <c r="I19" s="10"/>
    </row>
    <row r="20" spans="1:9" s="12" customFormat="1" ht="19.5" customHeight="1" x14ac:dyDescent="0.25">
      <c r="A20" s="10"/>
      <c r="B20" s="18" t="s">
        <v>35</v>
      </c>
      <c r="C20" s="122" t="s">
        <v>36</v>
      </c>
      <c r="D20" s="122"/>
      <c r="E20" s="19">
        <v>6100</v>
      </c>
      <c r="F20" s="19">
        <v>6100</v>
      </c>
      <c r="G20" s="19">
        <v>0</v>
      </c>
      <c r="H20" s="19">
        <v>0</v>
      </c>
      <c r="I20" s="10"/>
    </row>
    <row r="21" spans="1:9" s="12" customFormat="1" ht="13.5" customHeight="1" x14ac:dyDescent="0.25">
      <c r="A21" s="10"/>
      <c r="B21" s="16" t="s">
        <v>37</v>
      </c>
      <c r="C21" s="121" t="s">
        <v>38</v>
      </c>
      <c r="D21" s="121"/>
      <c r="E21" s="17">
        <v>3302865</v>
      </c>
      <c r="F21" s="17">
        <v>3302865</v>
      </c>
      <c r="G21" s="17">
        <v>0</v>
      </c>
      <c r="H21" s="17">
        <v>0</v>
      </c>
      <c r="I21" s="10"/>
    </row>
    <row r="22" spans="1:9" s="12" customFormat="1" ht="13.5" customHeight="1" x14ac:dyDescent="0.25">
      <c r="A22" s="10"/>
      <c r="B22" s="16" t="s">
        <v>39</v>
      </c>
      <c r="C22" s="121" t="s">
        <v>40</v>
      </c>
      <c r="D22" s="121"/>
      <c r="E22" s="17">
        <v>3249865</v>
      </c>
      <c r="F22" s="17">
        <v>3249865</v>
      </c>
      <c r="G22" s="17">
        <v>0</v>
      </c>
      <c r="H22" s="17">
        <v>0</v>
      </c>
      <c r="I22" s="10"/>
    </row>
    <row r="23" spans="1:9" s="12" customFormat="1" ht="19.5" customHeight="1" x14ac:dyDescent="0.25">
      <c r="A23" s="10"/>
      <c r="B23" s="18" t="s">
        <v>41</v>
      </c>
      <c r="C23" s="122" t="s">
        <v>42</v>
      </c>
      <c r="D23" s="122"/>
      <c r="E23" s="19">
        <v>143800</v>
      </c>
      <c r="F23" s="19">
        <v>143800</v>
      </c>
      <c r="G23" s="19">
        <v>0</v>
      </c>
      <c r="H23" s="19">
        <v>0</v>
      </c>
      <c r="I23" s="10"/>
    </row>
    <row r="24" spans="1:9" s="12" customFormat="1" ht="28.5" customHeight="1" x14ac:dyDescent="0.25">
      <c r="A24" s="10"/>
      <c r="B24" s="18" t="s">
        <v>43</v>
      </c>
      <c r="C24" s="122" t="s">
        <v>44</v>
      </c>
      <c r="D24" s="122"/>
      <c r="E24" s="19">
        <v>3106065</v>
      </c>
      <c r="F24" s="19">
        <v>3106065</v>
      </c>
      <c r="G24" s="19">
        <v>0</v>
      </c>
      <c r="H24" s="19">
        <v>0</v>
      </c>
      <c r="I24" s="10"/>
    </row>
    <row r="25" spans="1:9" s="12" customFormat="1" ht="19.5" customHeight="1" x14ac:dyDescent="0.25">
      <c r="A25" s="10"/>
      <c r="B25" s="16" t="s">
        <v>45</v>
      </c>
      <c r="C25" s="121" t="s">
        <v>46</v>
      </c>
      <c r="D25" s="121"/>
      <c r="E25" s="17">
        <v>53000</v>
      </c>
      <c r="F25" s="17">
        <v>53000</v>
      </c>
      <c r="G25" s="17">
        <v>0</v>
      </c>
      <c r="H25" s="17">
        <v>0</v>
      </c>
      <c r="I25" s="10"/>
    </row>
    <row r="26" spans="1:9" s="12" customFormat="1" ht="19.5" customHeight="1" x14ac:dyDescent="0.25">
      <c r="A26" s="10"/>
      <c r="B26" s="18" t="s">
        <v>47</v>
      </c>
      <c r="C26" s="122" t="s">
        <v>48</v>
      </c>
      <c r="D26" s="122"/>
      <c r="E26" s="19">
        <v>53000</v>
      </c>
      <c r="F26" s="19">
        <v>53000</v>
      </c>
      <c r="G26" s="19">
        <v>0</v>
      </c>
      <c r="H26" s="19">
        <v>0</v>
      </c>
      <c r="I26" s="10"/>
    </row>
    <row r="27" spans="1:9" s="12" customFormat="1" ht="13.5" customHeight="1" x14ac:dyDescent="0.25">
      <c r="A27" s="10"/>
      <c r="B27" s="16" t="s">
        <v>49</v>
      </c>
      <c r="C27" s="121" t="s">
        <v>50</v>
      </c>
      <c r="D27" s="121"/>
      <c r="E27" s="17">
        <v>2710000</v>
      </c>
      <c r="F27" s="17">
        <v>2710000</v>
      </c>
      <c r="G27" s="17">
        <v>0</v>
      </c>
      <c r="H27" s="17">
        <v>0</v>
      </c>
      <c r="I27" s="10"/>
    </row>
    <row r="28" spans="1:9" s="12" customFormat="1" ht="19.5" customHeight="1" x14ac:dyDescent="0.25">
      <c r="A28" s="10"/>
      <c r="B28" s="16" t="s">
        <v>51</v>
      </c>
      <c r="C28" s="121" t="s">
        <v>52</v>
      </c>
      <c r="D28" s="121"/>
      <c r="E28" s="17">
        <v>220000</v>
      </c>
      <c r="F28" s="17">
        <v>220000</v>
      </c>
      <c r="G28" s="17">
        <v>0</v>
      </c>
      <c r="H28" s="17">
        <v>0</v>
      </c>
      <c r="I28" s="10"/>
    </row>
    <row r="29" spans="1:9" s="12" customFormat="1" ht="13.5" customHeight="1" x14ac:dyDescent="0.25">
      <c r="A29" s="10"/>
      <c r="B29" s="18" t="s">
        <v>53</v>
      </c>
      <c r="C29" s="122" t="s">
        <v>54</v>
      </c>
      <c r="D29" s="122"/>
      <c r="E29" s="19">
        <v>220000</v>
      </c>
      <c r="F29" s="19">
        <v>220000</v>
      </c>
      <c r="G29" s="19">
        <v>0</v>
      </c>
      <c r="H29" s="19">
        <v>0</v>
      </c>
      <c r="I29" s="10"/>
    </row>
    <row r="30" spans="1:9" s="12" customFormat="1" ht="19.5" customHeight="1" x14ac:dyDescent="0.25">
      <c r="A30" s="10"/>
      <c r="B30" s="16" t="s">
        <v>55</v>
      </c>
      <c r="C30" s="121" t="s">
        <v>56</v>
      </c>
      <c r="D30" s="121"/>
      <c r="E30" s="17">
        <v>790000</v>
      </c>
      <c r="F30" s="17">
        <v>790000</v>
      </c>
      <c r="G30" s="17">
        <v>0</v>
      </c>
      <c r="H30" s="17">
        <v>0</v>
      </c>
      <c r="I30" s="10"/>
    </row>
    <row r="31" spans="1:9" s="12" customFormat="1" ht="13.5" customHeight="1" x14ac:dyDescent="0.25">
      <c r="A31" s="10"/>
      <c r="B31" s="18" t="s">
        <v>57</v>
      </c>
      <c r="C31" s="122" t="s">
        <v>54</v>
      </c>
      <c r="D31" s="122"/>
      <c r="E31" s="19">
        <v>790000</v>
      </c>
      <c r="F31" s="19">
        <v>790000</v>
      </c>
      <c r="G31" s="19">
        <v>0</v>
      </c>
      <c r="H31" s="19">
        <v>0</v>
      </c>
      <c r="I31" s="10"/>
    </row>
    <row r="32" spans="1:9" s="12" customFormat="1" ht="19.5" customHeight="1" x14ac:dyDescent="0.25">
      <c r="A32" s="10"/>
      <c r="B32" s="16" t="s">
        <v>58</v>
      </c>
      <c r="C32" s="121" t="s">
        <v>59</v>
      </c>
      <c r="D32" s="121"/>
      <c r="E32" s="17">
        <v>1700000</v>
      </c>
      <c r="F32" s="17">
        <v>1700000</v>
      </c>
      <c r="G32" s="17">
        <v>0</v>
      </c>
      <c r="H32" s="17">
        <v>0</v>
      </c>
      <c r="I32" s="10"/>
    </row>
    <row r="33" spans="1:9" s="12" customFormat="1" ht="50.25" customHeight="1" x14ac:dyDescent="0.25">
      <c r="A33" s="10"/>
      <c r="B33" s="18" t="s">
        <v>60</v>
      </c>
      <c r="C33" s="122" t="s">
        <v>61</v>
      </c>
      <c r="D33" s="122"/>
      <c r="E33" s="19">
        <v>1100000</v>
      </c>
      <c r="F33" s="19">
        <v>1100000</v>
      </c>
      <c r="G33" s="19">
        <v>0</v>
      </c>
      <c r="H33" s="19">
        <v>0</v>
      </c>
      <c r="I33" s="10"/>
    </row>
    <row r="34" spans="1:9" s="12" customFormat="1" ht="37.5" customHeight="1" x14ac:dyDescent="0.25">
      <c r="A34" s="10"/>
      <c r="B34" s="18" t="s">
        <v>62</v>
      </c>
      <c r="C34" s="122" t="s">
        <v>63</v>
      </c>
      <c r="D34" s="122"/>
      <c r="E34" s="19">
        <v>600000</v>
      </c>
      <c r="F34" s="19">
        <v>600000</v>
      </c>
      <c r="G34" s="19">
        <v>0</v>
      </c>
      <c r="H34" s="19">
        <v>0</v>
      </c>
      <c r="I34" s="10"/>
    </row>
    <row r="35" spans="1:9" s="12" customFormat="1" ht="19.5" customHeight="1" x14ac:dyDescent="0.25">
      <c r="A35" s="10"/>
      <c r="B35" s="16" t="s">
        <v>64</v>
      </c>
      <c r="C35" s="121" t="s">
        <v>65</v>
      </c>
      <c r="D35" s="121"/>
      <c r="E35" s="17">
        <v>13425664</v>
      </c>
      <c r="F35" s="17">
        <v>13425664</v>
      </c>
      <c r="G35" s="17">
        <v>0</v>
      </c>
      <c r="H35" s="17">
        <v>0</v>
      </c>
      <c r="I35" s="10"/>
    </row>
    <row r="36" spans="1:9" s="12" customFormat="1" ht="13.5" customHeight="1" x14ac:dyDescent="0.25">
      <c r="A36" s="10"/>
      <c r="B36" s="16" t="s">
        <v>66</v>
      </c>
      <c r="C36" s="121" t="s">
        <v>67</v>
      </c>
      <c r="D36" s="121"/>
      <c r="E36" s="17">
        <v>6090226</v>
      </c>
      <c r="F36" s="17">
        <v>6090226</v>
      </c>
      <c r="G36" s="17">
        <v>0</v>
      </c>
      <c r="H36" s="17">
        <v>0</v>
      </c>
      <c r="I36" s="10"/>
    </row>
    <row r="37" spans="1:9" s="12" customFormat="1" ht="19.5" customHeight="1" x14ac:dyDescent="0.25">
      <c r="A37" s="10"/>
      <c r="B37" s="18" t="s">
        <v>68</v>
      </c>
      <c r="C37" s="122" t="s">
        <v>69</v>
      </c>
      <c r="D37" s="122"/>
      <c r="E37" s="19">
        <v>4000</v>
      </c>
      <c r="F37" s="19">
        <v>4000</v>
      </c>
      <c r="G37" s="19">
        <v>0</v>
      </c>
      <c r="H37" s="19">
        <v>0</v>
      </c>
      <c r="I37" s="10"/>
    </row>
    <row r="38" spans="1:9" s="12" customFormat="1" ht="19.5" customHeight="1" x14ac:dyDescent="0.25">
      <c r="A38" s="10"/>
      <c r="B38" s="18" t="s">
        <v>70</v>
      </c>
      <c r="C38" s="122" t="s">
        <v>71</v>
      </c>
      <c r="D38" s="122"/>
      <c r="E38" s="19">
        <v>25000</v>
      </c>
      <c r="F38" s="19">
        <v>25000</v>
      </c>
      <c r="G38" s="19">
        <v>0</v>
      </c>
      <c r="H38" s="19">
        <v>0</v>
      </c>
      <c r="I38" s="10"/>
    </row>
    <row r="39" spans="1:9" s="12" customFormat="1" ht="19.5" customHeight="1" x14ac:dyDescent="0.25">
      <c r="A39" s="10"/>
      <c r="B39" s="18" t="s">
        <v>72</v>
      </c>
      <c r="C39" s="122" t="s">
        <v>73</v>
      </c>
      <c r="D39" s="122"/>
      <c r="E39" s="19">
        <v>684500</v>
      </c>
      <c r="F39" s="19">
        <v>684500</v>
      </c>
      <c r="G39" s="19">
        <v>0</v>
      </c>
      <c r="H39" s="19">
        <v>0</v>
      </c>
      <c r="I39" s="10"/>
    </row>
    <row r="40" spans="1:9" s="12" customFormat="1" ht="19.5" customHeight="1" x14ac:dyDescent="0.25">
      <c r="A40" s="10"/>
      <c r="B40" s="18" t="s">
        <v>74</v>
      </c>
      <c r="C40" s="122" t="s">
        <v>75</v>
      </c>
      <c r="D40" s="122"/>
      <c r="E40" s="19">
        <v>1191726</v>
      </c>
      <c r="F40" s="19">
        <v>1191726</v>
      </c>
      <c r="G40" s="19">
        <v>0</v>
      </c>
      <c r="H40" s="19">
        <v>0</v>
      </c>
      <c r="I40" s="10"/>
    </row>
    <row r="41" spans="1:9" s="12" customFormat="1" ht="13.5" customHeight="1" x14ac:dyDescent="0.25">
      <c r="A41" s="10"/>
      <c r="B41" s="18" t="s">
        <v>76</v>
      </c>
      <c r="C41" s="122" t="s">
        <v>77</v>
      </c>
      <c r="D41" s="122"/>
      <c r="E41" s="19">
        <v>1290000</v>
      </c>
      <c r="F41" s="19">
        <v>1290000</v>
      </c>
      <c r="G41" s="19">
        <v>0</v>
      </c>
      <c r="H41" s="19">
        <v>0</v>
      </c>
      <c r="I41" s="10"/>
    </row>
    <row r="42" spans="1:9" s="12" customFormat="1" ht="13.5" customHeight="1" x14ac:dyDescent="0.25">
      <c r="A42" s="10"/>
      <c r="B42" s="18" t="s">
        <v>78</v>
      </c>
      <c r="C42" s="122" t="s">
        <v>79</v>
      </c>
      <c r="D42" s="122"/>
      <c r="E42" s="19">
        <v>1990000</v>
      </c>
      <c r="F42" s="19">
        <v>1990000</v>
      </c>
      <c r="G42" s="19">
        <v>0</v>
      </c>
      <c r="H42" s="19">
        <v>0</v>
      </c>
      <c r="I42" s="10"/>
    </row>
    <row r="43" spans="1:9" s="12" customFormat="1" ht="13.5" customHeight="1" x14ac:dyDescent="0.25">
      <c r="A43" s="10"/>
      <c r="B43" s="18" t="s">
        <v>80</v>
      </c>
      <c r="C43" s="122" t="s">
        <v>81</v>
      </c>
      <c r="D43" s="122"/>
      <c r="E43" s="19">
        <v>345000</v>
      </c>
      <c r="F43" s="19">
        <v>345000</v>
      </c>
      <c r="G43" s="19">
        <v>0</v>
      </c>
      <c r="H43" s="19">
        <v>0</v>
      </c>
      <c r="I43" s="10"/>
    </row>
    <row r="44" spans="1:9" s="12" customFormat="1" ht="13.5" customHeight="1" x14ac:dyDescent="0.25">
      <c r="A44" s="10"/>
      <c r="B44" s="18" t="s">
        <v>82</v>
      </c>
      <c r="C44" s="122" t="s">
        <v>83</v>
      </c>
      <c r="D44" s="122"/>
      <c r="E44" s="19">
        <v>560000</v>
      </c>
      <c r="F44" s="19">
        <v>560000</v>
      </c>
      <c r="G44" s="19">
        <v>0</v>
      </c>
      <c r="H44" s="19">
        <v>0</v>
      </c>
      <c r="I44" s="10"/>
    </row>
    <row r="45" spans="1:9" s="12" customFormat="1" ht="13.5" customHeight="1" x14ac:dyDescent="0.25">
      <c r="A45" s="10"/>
      <c r="B45" s="16" t="s">
        <v>84</v>
      </c>
      <c r="C45" s="121" t="s">
        <v>85</v>
      </c>
      <c r="D45" s="121"/>
      <c r="E45" s="17">
        <v>17100</v>
      </c>
      <c r="F45" s="17">
        <v>17100</v>
      </c>
      <c r="G45" s="17">
        <v>0</v>
      </c>
      <c r="H45" s="17">
        <v>0</v>
      </c>
      <c r="I45" s="10"/>
    </row>
    <row r="46" spans="1:9" s="12" customFormat="1" ht="13.5" customHeight="1" x14ac:dyDescent="0.25">
      <c r="A46" s="10"/>
      <c r="B46" s="18" t="s">
        <v>86</v>
      </c>
      <c r="C46" s="122" t="s">
        <v>87</v>
      </c>
      <c r="D46" s="122"/>
      <c r="E46" s="19">
        <v>17100</v>
      </c>
      <c r="F46" s="19">
        <v>17100</v>
      </c>
      <c r="G46" s="19">
        <v>0</v>
      </c>
      <c r="H46" s="19">
        <v>0</v>
      </c>
      <c r="I46" s="10"/>
    </row>
    <row r="47" spans="1:9" s="12" customFormat="1" ht="13.5" customHeight="1" x14ac:dyDescent="0.25">
      <c r="A47" s="10"/>
      <c r="B47" s="16" t="s">
        <v>88</v>
      </c>
      <c r="C47" s="121" t="s">
        <v>89</v>
      </c>
      <c r="D47" s="121"/>
      <c r="E47" s="17">
        <v>7318338</v>
      </c>
      <c r="F47" s="17">
        <v>7318338</v>
      </c>
      <c r="G47" s="17">
        <v>0</v>
      </c>
      <c r="H47" s="17">
        <v>0</v>
      </c>
      <c r="I47" s="10"/>
    </row>
    <row r="48" spans="1:9" s="12" customFormat="1" ht="13.5" customHeight="1" x14ac:dyDescent="0.25">
      <c r="A48" s="10"/>
      <c r="B48" s="18" t="s">
        <v>90</v>
      </c>
      <c r="C48" s="122" t="s">
        <v>91</v>
      </c>
      <c r="D48" s="122"/>
      <c r="E48" s="19">
        <v>130000</v>
      </c>
      <c r="F48" s="19">
        <v>130000</v>
      </c>
      <c r="G48" s="19">
        <v>0</v>
      </c>
      <c r="H48" s="19">
        <v>0</v>
      </c>
      <c r="I48" s="10"/>
    </row>
    <row r="49" spans="1:9" s="12" customFormat="1" ht="13.5" customHeight="1" x14ac:dyDescent="0.25">
      <c r="A49" s="10"/>
      <c r="B49" s="18" t="s">
        <v>92</v>
      </c>
      <c r="C49" s="122" t="s">
        <v>93</v>
      </c>
      <c r="D49" s="122"/>
      <c r="E49" s="19">
        <v>6528338</v>
      </c>
      <c r="F49" s="19">
        <v>6528338</v>
      </c>
      <c r="G49" s="19">
        <v>0</v>
      </c>
      <c r="H49" s="19">
        <v>0</v>
      </c>
      <c r="I49" s="10"/>
    </row>
    <row r="50" spans="1:9" s="12" customFormat="1" ht="28.5" customHeight="1" x14ac:dyDescent="0.25">
      <c r="A50" s="10"/>
      <c r="B50" s="18" t="s">
        <v>94</v>
      </c>
      <c r="C50" s="122" t="s">
        <v>95</v>
      </c>
      <c r="D50" s="122"/>
      <c r="E50" s="19">
        <v>660000</v>
      </c>
      <c r="F50" s="19">
        <v>660000</v>
      </c>
      <c r="G50" s="19">
        <v>0</v>
      </c>
      <c r="H50" s="19">
        <v>0</v>
      </c>
      <c r="I50" s="10"/>
    </row>
    <row r="51" spans="1:9" s="12" customFormat="1" ht="13.5" customHeight="1" x14ac:dyDescent="0.25">
      <c r="A51" s="10"/>
      <c r="B51" s="16" t="s">
        <v>96</v>
      </c>
      <c r="C51" s="121" t="s">
        <v>97</v>
      </c>
      <c r="D51" s="121"/>
      <c r="E51" s="17">
        <v>12300</v>
      </c>
      <c r="F51" s="17">
        <v>0</v>
      </c>
      <c r="G51" s="17">
        <v>12300</v>
      </c>
      <c r="H51" s="17">
        <v>0</v>
      </c>
      <c r="I51" s="10"/>
    </row>
    <row r="52" spans="1:9" s="12" customFormat="1" ht="13.5" customHeight="1" x14ac:dyDescent="0.25">
      <c r="A52" s="10"/>
      <c r="B52" s="16" t="s">
        <v>98</v>
      </c>
      <c r="C52" s="121" t="s">
        <v>99</v>
      </c>
      <c r="D52" s="121"/>
      <c r="E52" s="17">
        <v>12300</v>
      </c>
      <c r="F52" s="17">
        <v>0</v>
      </c>
      <c r="G52" s="17">
        <v>12300</v>
      </c>
      <c r="H52" s="17">
        <v>0</v>
      </c>
      <c r="I52" s="10"/>
    </row>
    <row r="53" spans="1:9" s="12" customFormat="1" ht="28.5" customHeight="1" x14ac:dyDescent="0.25">
      <c r="A53" s="10"/>
      <c r="B53" s="18" t="s">
        <v>100</v>
      </c>
      <c r="C53" s="122" t="s">
        <v>101</v>
      </c>
      <c r="D53" s="122"/>
      <c r="E53" s="19">
        <v>10300</v>
      </c>
      <c r="F53" s="19">
        <v>0</v>
      </c>
      <c r="G53" s="19">
        <v>10300</v>
      </c>
      <c r="H53" s="19">
        <v>0</v>
      </c>
      <c r="I53" s="10"/>
    </row>
    <row r="54" spans="1:9" s="12" customFormat="1" ht="12" customHeight="1" x14ac:dyDescent="0.25">
      <c r="A54" s="10"/>
      <c r="B54" s="117" t="s">
        <v>8</v>
      </c>
      <c r="C54" s="117" t="s">
        <v>9</v>
      </c>
      <c r="D54" s="117"/>
      <c r="E54" s="117" t="s">
        <v>10</v>
      </c>
      <c r="F54" s="117" t="s">
        <v>11</v>
      </c>
      <c r="G54" s="118" t="s">
        <v>12</v>
      </c>
      <c r="H54" s="118"/>
      <c r="I54" s="10"/>
    </row>
    <row r="55" spans="1:9" s="12" customFormat="1" ht="28.5" customHeight="1" x14ac:dyDescent="0.25">
      <c r="A55" s="10"/>
      <c r="B55" s="117"/>
      <c r="C55" s="117"/>
      <c r="D55" s="117"/>
      <c r="E55" s="117"/>
      <c r="F55" s="117"/>
      <c r="G55" s="13" t="s">
        <v>13</v>
      </c>
      <c r="H55" s="14" t="s">
        <v>14</v>
      </c>
      <c r="I55" s="10"/>
    </row>
    <row r="56" spans="1:9" s="12" customFormat="1" ht="12" customHeight="1" x14ac:dyDescent="0.25">
      <c r="A56" s="10"/>
      <c r="B56" s="15" t="s">
        <v>15</v>
      </c>
      <c r="C56" s="119" t="s">
        <v>16</v>
      </c>
      <c r="D56" s="119"/>
      <c r="E56" s="15" t="s">
        <v>17</v>
      </c>
      <c r="F56" s="15" t="s">
        <v>18</v>
      </c>
      <c r="G56" s="15" t="s">
        <v>19</v>
      </c>
      <c r="H56" s="15" t="s">
        <v>20</v>
      </c>
      <c r="I56" s="10"/>
    </row>
    <row r="57" spans="1:9" s="12" customFormat="1" ht="28.5" customHeight="1" x14ac:dyDescent="0.25">
      <c r="A57" s="10"/>
      <c r="B57" s="18" t="s">
        <v>102</v>
      </c>
      <c r="C57" s="122" t="s">
        <v>103</v>
      </c>
      <c r="D57" s="122"/>
      <c r="E57" s="19">
        <v>2000</v>
      </c>
      <c r="F57" s="19">
        <v>0</v>
      </c>
      <c r="G57" s="19">
        <v>2000</v>
      </c>
      <c r="H57" s="19">
        <v>0</v>
      </c>
      <c r="I57" s="10"/>
    </row>
    <row r="58" spans="1:9" s="12" customFormat="1" ht="13.5" customHeight="1" x14ac:dyDescent="0.25">
      <c r="A58" s="10"/>
      <c r="B58" s="16" t="s">
        <v>104</v>
      </c>
      <c r="C58" s="120" t="s">
        <v>105</v>
      </c>
      <c r="D58" s="120"/>
      <c r="E58" s="17">
        <v>1735413</v>
      </c>
      <c r="F58" s="17">
        <v>665413</v>
      </c>
      <c r="G58" s="17">
        <v>1070000</v>
      </c>
      <c r="H58" s="17">
        <v>0</v>
      </c>
      <c r="I58" s="10"/>
    </row>
    <row r="59" spans="1:9" s="12" customFormat="1" ht="13.5" customHeight="1" x14ac:dyDescent="0.25">
      <c r="A59" s="10"/>
      <c r="B59" s="16" t="s">
        <v>106</v>
      </c>
      <c r="C59" s="121" t="s">
        <v>107</v>
      </c>
      <c r="D59" s="121"/>
      <c r="E59" s="17">
        <v>15033</v>
      </c>
      <c r="F59" s="17">
        <v>15033</v>
      </c>
      <c r="G59" s="17">
        <v>0</v>
      </c>
      <c r="H59" s="17">
        <v>0</v>
      </c>
      <c r="I59" s="10"/>
    </row>
    <row r="60" spans="1:9" s="12" customFormat="1" ht="13.5" customHeight="1" x14ac:dyDescent="0.25">
      <c r="A60" s="10"/>
      <c r="B60" s="16" t="s">
        <v>108</v>
      </c>
      <c r="C60" s="121" t="s">
        <v>109</v>
      </c>
      <c r="D60" s="121"/>
      <c r="E60" s="17">
        <v>15033</v>
      </c>
      <c r="F60" s="17">
        <v>15033</v>
      </c>
      <c r="G60" s="17">
        <v>0</v>
      </c>
      <c r="H60" s="17">
        <v>0</v>
      </c>
      <c r="I60" s="10"/>
    </row>
    <row r="61" spans="1:9" s="12" customFormat="1" ht="13.5" customHeight="1" x14ac:dyDescent="0.25">
      <c r="A61" s="10"/>
      <c r="B61" s="18" t="s">
        <v>110</v>
      </c>
      <c r="C61" s="122" t="s">
        <v>111</v>
      </c>
      <c r="D61" s="122"/>
      <c r="E61" s="19">
        <v>15033</v>
      </c>
      <c r="F61" s="19">
        <v>15033</v>
      </c>
      <c r="G61" s="19">
        <v>0</v>
      </c>
      <c r="H61" s="19">
        <v>0</v>
      </c>
      <c r="I61" s="10"/>
    </row>
    <row r="62" spans="1:9" s="12" customFormat="1" ht="19.5" customHeight="1" x14ac:dyDescent="0.25">
      <c r="A62" s="10"/>
      <c r="B62" s="16" t="s">
        <v>112</v>
      </c>
      <c r="C62" s="121" t="s">
        <v>113</v>
      </c>
      <c r="D62" s="121"/>
      <c r="E62" s="17">
        <v>523280</v>
      </c>
      <c r="F62" s="17">
        <v>523280</v>
      </c>
      <c r="G62" s="17">
        <v>0</v>
      </c>
      <c r="H62" s="17">
        <v>0</v>
      </c>
      <c r="I62" s="10"/>
    </row>
    <row r="63" spans="1:9" s="12" customFormat="1" ht="13.5" customHeight="1" x14ac:dyDescent="0.25">
      <c r="A63" s="10"/>
      <c r="B63" s="16" t="s">
        <v>114</v>
      </c>
      <c r="C63" s="121" t="s">
        <v>115</v>
      </c>
      <c r="D63" s="121"/>
      <c r="E63" s="17">
        <v>523000</v>
      </c>
      <c r="F63" s="17">
        <v>523000</v>
      </c>
      <c r="G63" s="17">
        <v>0</v>
      </c>
      <c r="H63" s="17">
        <v>0</v>
      </c>
      <c r="I63" s="10"/>
    </row>
    <row r="64" spans="1:9" s="12" customFormat="1" ht="19.5" customHeight="1" x14ac:dyDescent="0.25">
      <c r="A64" s="10"/>
      <c r="B64" s="18" t="s">
        <v>116</v>
      </c>
      <c r="C64" s="122" t="s">
        <v>117</v>
      </c>
      <c r="D64" s="122"/>
      <c r="E64" s="19">
        <v>62000</v>
      </c>
      <c r="F64" s="19">
        <v>62000</v>
      </c>
      <c r="G64" s="19">
        <v>0</v>
      </c>
      <c r="H64" s="19">
        <v>0</v>
      </c>
      <c r="I64" s="10"/>
    </row>
    <row r="65" spans="1:9" s="12" customFormat="1" ht="13.5" customHeight="1" x14ac:dyDescent="0.25">
      <c r="A65" s="10"/>
      <c r="B65" s="18" t="s">
        <v>118</v>
      </c>
      <c r="C65" s="122" t="s">
        <v>119</v>
      </c>
      <c r="D65" s="122"/>
      <c r="E65" s="19">
        <v>180000</v>
      </c>
      <c r="F65" s="19">
        <v>180000</v>
      </c>
      <c r="G65" s="19">
        <v>0</v>
      </c>
      <c r="H65" s="19">
        <v>0</v>
      </c>
      <c r="I65" s="10"/>
    </row>
    <row r="66" spans="1:9" s="12" customFormat="1" ht="19.5" customHeight="1" x14ac:dyDescent="0.25">
      <c r="A66" s="10"/>
      <c r="B66" s="18" t="s">
        <v>120</v>
      </c>
      <c r="C66" s="122" t="s">
        <v>121</v>
      </c>
      <c r="D66" s="122"/>
      <c r="E66" s="19">
        <v>271000</v>
      </c>
      <c r="F66" s="19">
        <v>271000</v>
      </c>
      <c r="G66" s="19">
        <v>0</v>
      </c>
      <c r="H66" s="19">
        <v>0</v>
      </c>
      <c r="I66" s="10"/>
    </row>
    <row r="67" spans="1:9" s="12" customFormat="1" ht="46.5" customHeight="1" x14ac:dyDescent="0.25">
      <c r="A67" s="10"/>
      <c r="B67" s="18" t="s">
        <v>122</v>
      </c>
      <c r="C67" s="122" t="s">
        <v>123</v>
      </c>
      <c r="D67" s="122"/>
      <c r="E67" s="19">
        <v>10000</v>
      </c>
      <c r="F67" s="19">
        <v>10000</v>
      </c>
      <c r="G67" s="19">
        <v>0</v>
      </c>
      <c r="H67" s="19">
        <v>0</v>
      </c>
      <c r="I67" s="10"/>
    </row>
    <row r="68" spans="1:9" s="12" customFormat="1" ht="13.5" customHeight="1" x14ac:dyDescent="0.25">
      <c r="A68" s="10"/>
      <c r="B68" s="16" t="s">
        <v>124</v>
      </c>
      <c r="C68" s="121" t="s">
        <v>125</v>
      </c>
      <c r="D68" s="121"/>
      <c r="E68" s="17">
        <v>280</v>
      </c>
      <c r="F68" s="17">
        <v>280</v>
      </c>
      <c r="G68" s="17">
        <v>0</v>
      </c>
      <c r="H68" s="17">
        <v>0</v>
      </c>
      <c r="I68" s="10"/>
    </row>
    <row r="69" spans="1:9" s="12" customFormat="1" ht="28.5" customHeight="1" x14ac:dyDescent="0.25">
      <c r="A69" s="10"/>
      <c r="B69" s="18" t="s">
        <v>126</v>
      </c>
      <c r="C69" s="122" t="s">
        <v>127</v>
      </c>
      <c r="D69" s="122"/>
      <c r="E69" s="19">
        <v>280</v>
      </c>
      <c r="F69" s="19">
        <v>280</v>
      </c>
      <c r="G69" s="19">
        <v>0</v>
      </c>
      <c r="H69" s="19">
        <v>0</v>
      </c>
      <c r="I69" s="10"/>
    </row>
    <row r="70" spans="1:9" s="12" customFormat="1" ht="13.5" customHeight="1" x14ac:dyDescent="0.25">
      <c r="A70" s="10"/>
      <c r="B70" s="16" t="s">
        <v>128</v>
      </c>
      <c r="C70" s="121" t="s">
        <v>129</v>
      </c>
      <c r="D70" s="121"/>
      <c r="E70" s="17">
        <v>127100</v>
      </c>
      <c r="F70" s="17">
        <v>127100</v>
      </c>
      <c r="G70" s="17">
        <v>0</v>
      </c>
      <c r="H70" s="17">
        <v>0</v>
      </c>
      <c r="I70" s="10"/>
    </row>
    <row r="71" spans="1:9" s="12" customFormat="1" ht="13.5" customHeight="1" x14ac:dyDescent="0.25">
      <c r="A71" s="10"/>
      <c r="B71" s="16" t="s">
        <v>130</v>
      </c>
      <c r="C71" s="121" t="s">
        <v>109</v>
      </c>
      <c r="D71" s="121"/>
      <c r="E71" s="17">
        <v>127100</v>
      </c>
      <c r="F71" s="17">
        <v>127100</v>
      </c>
      <c r="G71" s="17">
        <v>0</v>
      </c>
      <c r="H71" s="17">
        <v>0</v>
      </c>
      <c r="I71" s="10"/>
    </row>
    <row r="72" spans="1:9" s="12" customFormat="1" ht="13.5" customHeight="1" x14ac:dyDescent="0.25">
      <c r="A72" s="10"/>
      <c r="B72" s="18" t="s">
        <v>131</v>
      </c>
      <c r="C72" s="122" t="s">
        <v>109</v>
      </c>
      <c r="D72" s="122"/>
      <c r="E72" s="19">
        <v>127100</v>
      </c>
      <c r="F72" s="19">
        <v>127100</v>
      </c>
      <c r="G72" s="19">
        <v>0</v>
      </c>
      <c r="H72" s="19">
        <v>0</v>
      </c>
      <c r="I72" s="10"/>
    </row>
    <row r="73" spans="1:9" s="12" customFormat="1" ht="13.5" customHeight="1" x14ac:dyDescent="0.25">
      <c r="A73" s="10"/>
      <c r="B73" s="16" t="s">
        <v>132</v>
      </c>
      <c r="C73" s="121" t="s">
        <v>133</v>
      </c>
      <c r="D73" s="121"/>
      <c r="E73" s="17">
        <v>1070000</v>
      </c>
      <c r="F73" s="17">
        <v>0</v>
      </c>
      <c r="G73" s="17">
        <v>1070000</v>
      </c>
      <c r="H73" s="17">
        <v>0</v>
      </c>
      <c r="I73" s="10"/>
    </row>
    <row r="74" spans="1:9" s="12" customFormat="1" ht="19.5" customHeight="1" x14ac:dyDescent="0.25">
      <c r="A74" s="10"/>
      <c r="B74" s="16" t="s">
        <v>134</v>
      </c>
      <c r="C74" s="121" t="s">
        <v>135</v>
      </c>
      <c r="D74" s="121"/>
      <c r="E74" s="17">
        <v>1042000</v>
      </c>
      <c r="F74" s="17">
        <v>0</v>
      </c>
      <c r="G74" s="17">
        <v>1042000</v>
      </c>
      <c r="H74" s="17">
        <v>0</v>
      </c>
      <c r="I74" s="10"/>
    </row>
    <row r="75" spans="1:9" s="12" customFormat="1" ht="19.5" customHeight="1" x14ac:dyDescent="0.25">
      <c r="A75" s="10"/>
      <c r="B75" s="18" t="s">
        <v>136</v>
      </c>
      <c r="C75" s="122" t="s">
        <v>137</v>
      </c>
      <c r="D75" s="122"/>
      <c r="E75" s="19">
        <v>1002000</v>
      </c>
      <c r="F75" s="19">
        <v>0</v>
      </c>
      <c r="G75" s="19">
        <v>1002000</v>
      </c>
      <c r="H75" s="19">
        <v>0</v>
      </c>
      <c r="I75" s="10"/>
    </row>
    <row r="76" spans="1:9" s="12" customFormat="1" ht="19.5" customHeight="1" x14ac:dyDescent="0.25">
      <c r="A76" s="10"/>
      <c r="B76" s="18" t="s">
        <v>138</v>
      </c>
      <c r="C76" s="122" t="s">
        <v>139</v>
      </c>
      <c r="D76" s="122"/>
      <c r="E76" s="19">
        <v>40000</v>
      </c>
      <c r="F76" s="19">
        <v>0</v>
      </c>
      <c r="G76" s="19">
        <v>40000</v>
      </c>
      <c r="H76" s="19">
        <v>0</v>
      </c>
      <c r="I76" s="10"/>
    </row>
    <row r="77" spans="1:9" s="12" customFormat="1" ht="13.5" customHeight="1" x14ac:dyDescent="0.25">
      <c r="A77" s="10"/>
      <c r="B77" s="16" t="s">
        <v>140</v>
      </c>
      <c r="C77" s="121" t="s">
        <v>141</v>
      </c>
      <c r="D77" s="121"/>
      <c r="E77" s="17">
        <v>28000</v>
      </c>
      <c r="F77" s="17">
        <v>0</v>
      </c>
      <c r="G77" s="17">
        <v>28000</v>
      </c>
      <c r="H77" s="17">
        <v>0</v>
      </c>
      <c r="I77" s="10"/>
    </row>
    <row r="78" spans="1:9" s="12" customFormat="1" ht="13.5" customHeight="1" x14ac:dyDescent="0.25">
      <c r="A78" s="10"/>
      <c r="B78" s="18" t="s">
        <v>142</v>
      </c>
      <c r="C78" s="122" t="s">
        <v>143</v>
      </c>
      <c r="D78" s="122"/>
      <c r="E78" s="19">
        <v>28000</v>
      </c>
      <c r="F78" s="19">
        <v>0</v>
      </c>
      <c r="G78" s="19">
        <v>28000</v>
      </c>
      <c r="H78" s="19">
        <v>0</v>
      </c>
      <c r="I78" s="10"/>
    </row>
    <row r="79" spans="1:9" s="12" customFormat="1" ht="13.5" customHeight="1" x14ac:dyDescent="0.25">
      <c r="A79" s="10"/>
      <c r="B79" s="16" t="s">
        <v>144</v>
      </c>
      <c r="C79" s="120" t="s">
        <v>145</v>
      </c>
      <c r="D79" s="120"/>
      <c r="E79" s="17">
        <v>7700</v>
      </c>
      <c r="F79" s="17">
        <v>0</v>
      </c>
      <c r="G79" s="17">
        <v>7700</v>
      </c>
      <c r="H79" s="17">
        <v>0</v>
      </c>
      <c r="I79" s="10"/>
    </row>
    <row r="80" spans="1:9" s="12" customFormat="1" ht="28.5" customHeight="1" x14ac:dyDescent="0.25">
      <c r="A80" s="10"/>
      <c r="B80" s="16" t="s">
        <v>146</v>
      </c>
      <c r="C80" s="121" t="s">
        <v>147</v>
      </c>
      <c r="D80" s="121"/>
      <c r="E80" s="17">
        <v>7700</v>
      </c>
      <c r="F80" s="17">
        <v>0</v>
      </c>
      <c r="G80" s="17">
        <v>7700</v>
      </c>
      <c r="H80" s="17">
        <v>0</v>
      </c>
      <c r="I80" s="10"/>
    </row>
    <row r="81" spans="1:9" s="12" customFormat="1" ht="27.75" customHeight="1" x14ac:dyDescent="0.25">
      <c r="A81" s="10"/>
      <c r="B81" s="13"/>
      <c r="C81" s="123" t="s">
        <v>148</v>
      </c>
      <c r="D81" s="123"/>
      <c r="E81" s="20">
        <v>47526791</v>
      </c>
      <c r="F81" s="20">
        <v>46436791</v>
      </c>
      <c r="G81" s="20">
        <v>1090000</v>
      </c>
      <c r="H81" s="20">
        <v>0</v>
      </c>
      <c r="I81" s="10"/>
    </row>
    <row r="82" spans="1:9" s="12" customFormat="1" ht="13.5" customHeight="1" x14ac:dyDescent="0.25">
      <c r="A82" s="10"/>
      <c r="B82" s="16" t="s">
        <v>149</v>
      </c>
      <c r="C82" s="120" t="s">
        <v>150</v>
      </c>
      <c r="D82" s="120"/>
      <c r="E82" s="17">
        <v>31372809</v>
      </c>
      <c r="F82" s="17">
        <v>31372809</v>
      </c>
      <c r="G82" s="17">
        <v>0</v>
      </c>
      <c r="H82" s="17">
        <v>0</v>
      </c>
      <c r="I82" s="10"/>
    </row>
    <row r="83" spans="1:9" s="12" customFormat="1" ht="13.5" customHeight="1" x14ac:dyDescent="0.25">
      <c r="A83" s="10"/>
      <c r="B83" s="16" t="s">
        <v>151</v>
      </c>
      <c r="C83" s="121" t="s">
        <v>152</v>
      </c>
      <c r="D83" s="121"/>
      <c r="E83" s="17">
        <v>31372809</v>
      </c>
      <c r="F83" s="17">
        <v>31372809</v>
      </c>
      <c r="G83" s="17">
        <v>0</v>
      </c>
      <c r="H83" s="17">
        <v>0</v>
      </c>
      <c r="I83" s="10"/>
    </row>
    <row r="84" spans="1:9" s="12" customFormat="1" ht="13.5" customHeight="1" x14ac:dyDescent="0.25">
      <c r="A84" s="10"/>
      <c r="B84" s="16" t="s">
        <v>153</v>
      </c>
      <c r="C84" s="121" t="s">
        <v>154</v>
      </c>
      <c r="D84" s="121"/>
      <c r="E84" s="17">
        <v>5842000</v>
      </c>
      <c r="F84" s="17">
        <v>5842000</v>
      </c>
      <c r="G84" s="17">
        <v>0</v>
      </c>
      <c r="H84" s="17">
        <v>0</v>
      </c>
      <c r="I84" s="10"/>
    </row>
    <row r="85" spans="1:9" s="12" customFormat="1" ht="13.5" customHeight="1" x14ac:dyDescent="0.25">
      <c r="A85" s="10"/>
      <c r="B85" s="18" t="s">
        <v>155</v>
      </c>
      <c r="C85" s="122" t="s">
        <v>156</v>
      </c>
      <c r="D85" s="122"/>
      <c r="E85" s="19">
        <v>5842000</v>
      </c>
      <c r="F85" s="19">
        <v>5842000</v>
      </c>
      <c r="G85" s="19">
        <v>0</v>
      </c>
      <c r="H85" s="19">
        <v>0</v>
      </c>
      <c r="I85" s="10"/>
    </row>
    <row r="86" spans="1:9" s="12" customFormat="1" ht="13.5" customHeight="1" x14ac:dyDescent="0.25">
      <c r="A86" s="10"/>
      <c r="B86" s="16" t="s">
        <v>157</v>
      </c>
      <c r="C86" s="121" t="s">
        <v>158</v>
      </c>
      <c r="D86" s="121"/>
      <c r="E86" s="17">
        <v>24818800</v>
      </c>
      <c r="F86" s="17">
        <v>24818800</v>
      </c>
      <c r="G86" s="17">
        <v>0</v>
      </c>
      <c r="H86" s="17">
        <v>0</v>
      </c>
      <c r="I86" s="10"/>
    </row>
    <row r="87" spans="1:9" s="12" customFormat="1" ht="13.5" customHeight="1" x14ac:dyDescent="0.25">
      <c r="A87" s="10"/>
      <c r="B87" s="18" t="s">
        <v>159</v>
      </c>
      <c r="C87" s="122" t="s">
        <v>160</v>
      </c>
      <c r="D87" s="122"/>
      <c r="E87" s="19">
        <v>24818800</v>
      </c>
      <c r="F87" s="19">
        <v>24818800</v>
      </c>
      <c r="G87" s="19">
        <v>0</v>
      </c>
      <c r="H87" s="19">
        <v>0</v>
      </c>
      <c r="I87" s="10"/>
    </row>
    <row r="88" spans="1:9" s="12" customFormat="1" ht="13.5" customHeight="1" x14ac:dyDescent="0.25">
      <c r="A88" s="10"/>
      <c r="B88" s="16" t="s">
        <v>161</v>
      </c>
      <c r="C88" s="121" t="s">
        <v>162</v>
      </c>
      <c r="D88" s="121"/>
      <c r="E88" s="17">
        <v>712009</v>
      </c>
      <c r="F88" s="17">
        <v>712009</v>
      </c>
      <c r="G88" s="17">
        <v>0</v>
      </c>
      <c r="H88" s="17">
        <v>0</v>
      </c>
      <c r="I88" s="10"/>
    </row>
    <row r="89" spans="1:9" s="12" customFormat="1" ht="13.5" customHeight="1" x14ac:dyDescent="0.25">
      <c r="A89" s="10"/>
      <c r="B89" s="18" t="s">
        <v>163</v>
      </c>
      <c r="C89" s="122" t="s">
        <v>164</v>
      </c>
      <c r="D89" s="122"/>
      <c r="E89" s="19">
        <v>712009</v>
      </c>
      <c r="F89" s="19">
        <v>712009</v>
      </c>
      <c r="G89" s="19">
        <v>0</v>
      </c>
      <c r="H89" s="19">
        <v>0</v>
      </c>
      <c r="I89" s="10"/>
    </row>
    <row r="90" spans="1:9" s="12" customFormat="1" ht="27.75" customHeight="1" x14ac:dyDescent="0.25">
      <c r="A90" s="10"/>
      <c r="B90" s="13" t="s">
        <v>165</v>
      </c>
      <c r="C90" s="123" t="s">
        <v>166</v>
      </c>
      <c r="D90" s="123"/>
      <c r="E90" s="20">
        <v>78899600</v>
      </c>
      <c r="F90" s="20">
        <v>77809600</v>
      </c>
      <c r="G90" s="20">
        <v>1090000</v>
      </c>
      <c r="H90" s="20">
        <v>0</v>
      </c>
      <c r="I90" s="10"/>
    </row>
    <row r="92" spans="1:9" s="24" customFormat="1" ht="16.5" customHeight="1" x14ac:dyDescent="0.2">
      <c r="A92" s="124" t="s">
        <v>167</v>
      </c>
      <c r="B92" s="124"/>
      <c r="C92" s="124"/>
      <c r="D92" s="21"/>
      <c r="E92" s="22" t="s">
        <v>168</v>
      </c>
      <c r="F92" s="23"/>
    </row>
  </sheetData>
  <mergeCells count="96">
    <mergeCell ref="C89:D89"/>
    <mergeCell ref="C90:D90"/>
    <mergeCell ref="A92:C92"/>
    <mergeCell ref="C84:D84"/>
    <mergeCell ref="C85:D85"/>
    <mergeCell ref="C86:D86"/>
    <mergeCell ref="C87:D87"/>
    <mergeCell ref="C88:D88"/>
    <mergeCell ref="C79:D79"/>
    <mergeCell ref="C80:D80"/>
    <mergeCell ref="C81:D81"/>
    <mergeCell ref="C82:D82"/>
    <mergeCell ref="C83:D83"/>
    <mergeCell ref="C74:D74"/>
    <mergeCell ref="C75:D75"/>
    <mergeCell ref="C76:D76"/>
    <mergeCell ref="C77:D77"/>
    <mergeCell ref="C78:D78"/>
    <mergeCell ref="C69:D69"/>
    <mergeCell ref="C70:D70"/>
    <mergeCell ref="C71:D71"/>
    <mergeCell ref="C72:D72"/>
    <mergeCell ref="C73:D73"/>
    <mergeCell ref="C64:D64"/>
    <mergeCell ref="C65:D65"/>
    <mergeCell ref="C66:D66"/>
    <mergeCell ref="C67:D67"/>
    <mergeCell ref="C68:D68"/>
    <mergeCell ref="C59:D59"/>
    <mergeCell ref="C60:D60"/>
    <mergeCell ref="C61:D61"/>
    <mergeCell ref="C62:D62"/>
    <mergeCell ref="C63:D63"/>
    <mergeCell ref="F54:F55"/>
    <mergeCell ref="G54:H54"/>
    <mergeCell ref="C56:D56"/>
    <mergeCell ref="C57:D57"/>
    <mergeCell ref="C58:D58"/>
    <mergeCell ref="C52:D52"/>
    <mergeCell ref="C53:D53"/>
    <mergeCell ref="B54:B55"/>
    <mergeCell ref="C54:D55"/>
    <mergeCell ref="E54:E55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  <mergeCell ref="C37:D37"/>
    <mergeCell ref="C38:D38"/>
    <mergeCell ref="C39:D39"/>
    <mergeCell ref="C40:D40"/>
    <mergeCell ref="C41:D41"/>
    <mergeCell ref="C32:D32"/>
    <mergeCell ref="C33:D33"/>
    <mergeCell ref="C34:D34"/>
    <mergeCell ref="C35:D35"/>
    <mergeCell ref="C36:D36"/>
    <mergeCell ref="C27:D27"/>
    <mergeCell ref="C28:D28"/>
    <mergeCell ref="C29:D29"/>
    <mergeCell ref="C30:D30"/>
    <mergeCell ref="C31:D31"/>
    <mergeCell ref="C22:D22"/>
    <mergeCell ref="C23:D23"/>
    <mergeCell ref="C24:D24"/>
    <mergeCell ref="C25:D25"/>
    <mergeCell ref="C26:D26"/>
    <mergeCell ref="C17:D17"/>
    <mergeCell ref="C18:D18"/>
    <mergeCell ref="C19:D19"/>
    <mergeCell ref="C20:D20"/>
    <mergeCell ref="C21:D21"/>
    <mergeCell ref="C12:D12"/>
    <mergeCell ref="C13:D13"/>
    <mergeCell ref="C14:D14"/>
    <mergeCell ref="C15:D15"/>
    <mergeCell ref="C16:D16"/>
    <mergeCell ref="B6:H6"/>
    <mergeCell ref="B7:C7"/>
    <mergeCell ref="B8:C8"/>
    <mergeCell ref="B10:B11"/>
    <mergeCell ref="C10:D11"/>
    <mergeCell ref="E10:E11"/>
    <mergeCell ref="F10:F11"/>
    <mergeCell ref="G10:H10"/>
    <mergeCell ref="E1:H1"/>
    <mergeCell ref="C2:H2"/>
    <mergeCell ref="C3:H3"/>
    <mergeCell ref="D4:H4"/>
    <mergeCell ref="B5:H5"/>
  </mergeCells>
  <pageMargins left="0.7" right="0.7" top="0.75" bottom="0.75" header="0.511811023622047" footer="0.511811023622047"/>
  <pageSetup paperSize="9" scale="8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4"/>
  <sheetViews>
    <sheetView view="pageBreakPreview" topLeftCell="A7" zoomScale="95" zoomScaleNormal="100" zoomScalePageLayoutView="95" workbookViewId="0">
      <selection activeCell="B44" sqref="B44"/>
    </sheetView>
  </sheetViews>
  <sheetFormatPr defaultColWidth="8.5703125" defaultRowHeight="15" x14ac:dyDescent="0.25"/>
  <cols>
    <col min="1" max="1" width="13.42578125" style="25" customWidth="1"/>
    <col min="2" max="2" width="28.85546875" style="25" customWidth="1"/>
    <col min="3" max="3" width="12" style="25" customWidth="1"/>
    <col min="4" max="4" width="14" style="25" customWidth="1"/>
    <col min="5" max="5" width="20.7109375" style="25" customWidth="1"/>
    <col min="6" max="6" width="24.5703125" style="25" customWidth="1"/>
    <col min="7" max="1025" width="9.140625" style="25" customWidth="1"/>
  </cols>
  <sheetData>
    <row r="1" spans="1:6" x14ac:dyDescent="0.25">
      <c r="C1" s="26"/>
      <c r="D1" s="26"/>
      <c r="E1" s="26"/>
      <c r="F1" s="27" t="s">
        <v>169</v>
      </c>
    </row>
    <row r="2" spans="1:6" ht="15" customHeight="1" x14ac:dyDescent="0.25">
      <c r="C2" s="128" t="s">
        <v>170</v>
      </c>
      <c r="D2" s="128"/>
      <c r="E2" s="128"/>
      <c r="F2" s="128"/>
    </row>
    <row r="3" spans="1:6" s="29" customFormat="1" ht="14.25" customHeight="1" x14ac:dyDescent="0.2">
      <c r="A3" s="28"/>
      <c r="B3" s="28"/>
      <c r="C3" s="128" t="str">
        <f>'додаток 1 '!C3:G3</f>
        <v>"Про бюджет Білозірської сільської  територіальної громади  на 2024 рік"  (2350100000)</v>
      </c>
      <c r="D3" s="128"/>
      <c r="E3" s="128"/>
      <c r="F3" s="128"/>
    </row>
    <row r="4" spans="1:6" s="29" customFormat="1" ht="15.75" x14ac:dyDescent="0.2">
      <c r="A4" s="129"/>
      <c r="B4" s="129"/>
      <c r="C4" s="129"/>
      <c r="D4" s="129"/>
      <c r="E4" s="129"/>
      <c r="F4" s="129"/>
    </row>
    <row r="5" spans="1:6" s="29" customFormat="1" ht="30.75" customHeight="1" x14ac:dyDescent="0.2">
      <c r="A5" s="130" t="s">
        <v>171</v>
      </c>
      <c r="B5" s="130"/>
      <c r="C5" s="130"/>
      <c r="D5" s="130"/>
      <c r="E5" s="130"/>
      <c r="F5" s="130"/>
    </row>
    <row r="6" spans="1:6" s="29" customFormat="1" ht="16.5" customHeight="1" x14ac:dyDescent="0.2">
      <c r="A6" s="30" t="s">
        <v>172</v>
      </c>
      <c r="B6" s="31"/>
      <c r="C6" s="31"/>
      <c r="D6" s="31"/>
      <c r="E6" s="31"/>
      <c r="F6" s="31"/>
    </row>
    <row r="7" spans="1:6" s="29" customFormat="1" ht="9" customHeight="1" x14ac:dyDescent="0.2">
      <c r="A7" s="32" t="s">
        <v>6</v>
      </c>
      <c r="B7" s="31"/>
      <c r="C7" s="31"/>
      <c r="D7" s="31"/>
      <c r="E7" s="31"/>
      <c r="F7" s="31"/>
    </row>
    <row r="8" spans="1:6" s="29" customFormat="1" ht="12.75" x14ac:dyDescent="0.2">
      <c r="A8" s="33"/>
      <c r="B8" s="33"/>
      <c r="C8" s="28"/>
      <c r="D8" s="33"/>
      <c r="E8" s="33"/>
      <c r="F8" s="28" t="s">
        <v>7</v>
      </c>
    </row>
    <row r="9" spans="1:6" s="29" customFormat="1" ht="12.75" customHeight="1" x14ac:dyDescent="0.2">
      <c r="A9" s="131" t="s">
        <v>8</v>
      </c>
      <c r="B9" s="132" t="s">
        <v>173</v>
      </c>
      <c r="C9" s="133" t="s">
        <v>10</v>
      </c>
      <c r="D9" s="131" t="s">
        <v>174</v>
      </c>
      <c r="E9" s="132" t="s">
        <v>12</v>
      </c>
      <c r="F9" s="132"/>
    </row>
    <row r="10" spans="1:6" s="29" customFormat="1" ht="25.5" x14ac:dyDescent="0.2">
      <c r="A10" s="131"/>
      <c r="B10" s="132"/>
      <c r="C10" s="133"/>
      <c r="D10" s="131"/>
      <c r="E10" s="34" t="s">
        <v>175</v>
      </c>
      <c r="F10" s="35" t="s">
        <v>176</v>
      </c>
    </row>
    <row r="11" spans="1:6" s="29" customFormat="1" ht="12.75" x14ac:dyDescent="0.2">
      <c r="A11" s="36">
        <v>1</v>
      </c>
      <c r="B11" s="37">
        <v>2</v>
      </c>
      <c r="C11" s="38">
        <v>3</v>
      </c>
      <c r="D11" s="36">
        <v>4</v>
      </c>
      <c r="E11" s="39">
        <v>5</v>
      </c>
      <c r="F11" s="37">
        <v>6</v>
      </c>
    </row>
    <row r="12" spans="1:6" s="40" customFormat="1" ht="14.25" customHeight="1" x14ac:dyDescent="0.2">
      <c r="A12" s="125" t="s">
        <v>177</v>
      </c>
      <c r="B12" s="125"/>
      <c r="C12" s="125"/>
      <c r="D12" s="125"/>
      <c r="E12" s="125"/>
      <c r="F12" s="125"/>
    </row>
    <row r="13" spans="1:6" s="29" customFormat="1" ht="15.75" x14ac:dyDescent="0.2">
      <c r="A13" s="41">
        <v>200000</v>
      </c>
      <c r="B13" s="42" t="s">
        <v>178</v>
      </c>
      <c r="C13" s="43">
        <v>0</v>
      </c>
      <c r="D13" s="44">
        <f>D18</f>
        <v>-800000</v>
      </c>
      <c r="E13" s="45">
        <f>E18</f>
        <v>800000</v>
      </c>
      <c r="F13" s="46">
        <f>F18</f>
        <v>800000</v>
      </c>
    </row>
    <row r="14" spans="1:6" s="29" customFormat="1" ht="0.75" customHeight="1" x14ac:dyDescent="0.2">
      <c r="A14" s="47">
        <v>203000</v>
      </c>
      <c r="B14" s="48" t="s">
        <v>179</v>
      </c>
      <c r="C14" s="49">
        <v>0</v>
      </c>
      <c r="D14" s="50">
        <v>0</v>
      </c>
      <c r="E14" s="51">
        <v>0</v>
      </c>
      <c r="F14" s="52">
        <v>0</v>
      </c>
    </row>
    <row r="15" spans="1:6" s="29" customFormat="1" ht="47.25" hidden="1" x14ac:dyDescent="0.2">
      <c r="A15" s="47">
        <v>205000</v>
      </c>
      <c r="B15" s="48" t="s">
        <v>180</v>
      </c>
      <c r="C15" s="49">
        <v>0</v>
      </c>
      <c r="D15" s="50">
        <v>0</v>
      </c>
      <c r="E15" s="51">
        <v>0</v>
      </c>
      <c r="F15" s="52">
        <v>0</v>
      </c>
    </row>
    <row r="16" spans="1:6" s="29" customFormat="1" ht="15.75" hidden="1" x14ac:dyDescent="0.2">
      <c r="A16" s="53">
        <v>205100</v>
      </c>
      <c r="B16" s="54" t="s">
        <v>181</v>
      </c>
      <c r="C16" s="49">
        <v>0</v>
      </c>
      <c r="D16" s="55">
        <v>0</v>
      </c>
      <c r="E16" s="55">
        <v>0</v>
      </c>
      <c r="F16" s="56">
        <v>0</v>
      </c>
    </row>
    <row r="17" spans="1:6" s="29" customFormat="1" ht="15.75" hidden="1" x14ac:dyDescent="0.2">
      <c r="A17" s="53">
        <v>205200</v>
      </c>
      <c r="B17" s="54" t="s">
        <v>182</v>
      </c>
      <c r="C17" s="49">
        <v>0</v>
      </c>
      <c r="D17" s="55">
        <v>0</v>
      </c>
      <c r="E17" s="55">
        <v>0</v>
      </c>
      <c r="F17" s="56">
        <v>0</v>
      </c>
    </row>
    <row r="18" spans="1:6" s="29" customFormat="1" ht="47.25" x14ac:dyDescent="0.2">
      <c r="A18" s="47">
        <v>208000</v>
      </c>
      <c r="B18" s="48" t="s">
        <v>183</v>
      </c>
      <c r="C18" s="49">
        <v>0</v>
      </c>
      <c r="D18" s="50">
        <f>D21</f>
        <v>-800000</v>
      </c>
      <c r="E18" s="50">
        <f>E21</f>
        <v>800000</v>
      </c>
      <c r="F18" s="50">
        <f>F21</f>
        <v>800000</v>
      </c>
    </row>
    <row r="19" spans="1:6" s="29" customFormat="1" ht="0.75" customHeight="1" x14ac:dyDescent="0.2">
      <c r="A19" s="53">
        <v>208100</v>
      </c>
      <c r="B19" s="54" t="s">
        <v>181</v>
      </c>
      <c r="C19" s="49">
        <v>0</v>
      </c>
      <c r="D19" s="55">
        <v>0</v>
      </c>
      <c r="E19" s="57">
        <v>0</v>
      </c>
      <c r="F19" s="56">
        <v>0</v>
      </c>
    </row>
    <row r="20" spans="1:6" s="29" customFormat="1" ht="15.75" hidden="1" x14ac:dyDescent="0.2">
      <c r="A20" s="53">
        <v>208200</v>
      </c>
      <c r="B20" s="54" t="s">
        <v>182</v>
      </c>
      <c r="C20" s="49">
        <v>0</v>
      </c>
      <c r="D20" s="55">
        <v>0</v>
      </c>
      <c r="E20" s="57">
        <v>0</v>
      </c>
      <c r="F20" s="56">
        <v>0</v>
      </c>
    </row>
    <row r="21" spans="1:6" s="29" customFormat="1" ht="63" x14ac:dyDescent="0.2">
      <c r="A21" s="58">
        <v>208400</v>
      </c>
      <c r="B21" s="59" t="s">
        <v>184</v>
      </c>
      <c r="C21" s="49">
        <v>0</v>
      </c>
      <c r="D21" s="50">
        <f>D22</f>
        <v>-800000</v>
      </c>
      <c r="E21" s="50">
        <f>E22</f>
        <v>800000</v>
      </c>
      <c r="F21" s="52">
        <f>E21</f>
        <v>800000</v>
      </c>
    </row>
    <row r="22" spans="1:6" s="29" customFormat="1" ht="31.5" x14ac:dyDescent="0.2">
      <c r="A22" s="60"/>
      <c r="B22" s="61" t="s">
        <v>185</v>
      </c>
      <c r="C22" s="62">
        <v>0</v>
      </c>
      <c r="D22" s="50">
        <v>-800000</v>
      </c>
      <c r="E22" s="51">
        <v>800000</v>
      </c>
      <c r="F22" s="52">
        <f>E22</f>
        <v>800000</v>
      </c>
    </row>
    <row r="23" spans="1:6" s="29" customFormat="1" ht="18" customHeight="1" x14ac:dyDescent="0.25">
      <c r="A23" s="63" t="s">
        <v>165</v>
      </c>
      <c r="B23" s="64" t="s">
        <v>186</v>
      </c>
      <c r="C23" s="65">
        <v>0</v>
      </c>
      <c r="D23" s="66">
        <f>D13</f>
        <v>-800000</v>
      </c>
      <c r="E23" s="66">
        <f>E13</f>
        <v>800000</v>
      </c>
      <c r="F23" s="66">
        <f>F13</f>
        <v>800000</v>
      </c>
    </row>
    <row r="24" spans="1:6" s="29" customFormat="1" ht="15.75" x14ac:dyDescent="0.2">
      <c r="A24" s="126" t="s">
        <v>187</v>
      </c>
      <c r="B24" s="126"/>
      <c r="C24" s="126"/>
      <c r="D24" s="126"/>
      <c r="E24" s="126"/>
      <c r="F24" s="126"/>
    </row>
    <row r="25" spans="1:6" s="29" customFormat="1" ht="31.5" x14ac:dyDescent="0.2">
      <c r="A25" s="41">
        <v>600000</v>
      </c>
      <c r="B25" s="42" t="s">
        <v>188</v>
      </c>
      <c r="C25" s="43">
        <v>0</v>
      </c>
      <c r="D25" s="44">
        <f>D26</f>
        <v>-800000</v>
      </c>
      <c r="E25" s="44">
        <f>E26</f>
        <v>800000</v>
      </c>
      <c r="F25" s="44">
        <f>F26</f>
        <v>800000</v>
      </c>
    </row>
    <row r="26" spans="1:6" s="29" customFormat="1" ht="30" customHeight="1" x14ac:dyDescent="0.2">
      <c r="A26" s="47">
        <v>602000</v>
      </c>
      <c r="B26" s="48" t="s">
        <v>189</v>
      </c>
      <c r="C26" s="49">
        <v>0</v>
      </c>
      <c r="D26" s="50">
        <f>D29</f>
        <v>-800000</v>
      </c>
      <c r="E26" s="50">
        <f>E18</f>
        <v>800000</v>
      </c>
      <c r="F26" s="50">
        <f>F29</f>
        <v>800000</v>
      </c>
    </row>
    <row r="27" spans="1:6" s="29" customFormat="1" ht="15.75" hidden="1" x14ac:dyDescent="0.2">
      <c r="A27" s="47">
        <v>602100</v>
      </c>
      <c r="B27" s="48" t="s">
        <v>181</v>
      </c>
      <c r="C27" s="49">
        <v>0</v>
      </c>
      <c r="D27" s="50">
        <v>0</v>
      </c>
      <c r="E27" s="51">
        <v>0</v>
      </c>
      <c r="F27" s="52">
        <v>0</v>
      </c>
    </row>
    <row r="28" spans="1:6" s="29" customFormat="1" ht="15.75" hidden="1" x14ac:dyDescent="0.2">
      <c r="A28" s="47">
        <v>602200</v>
      </c>
      <c r="B28" s="48" t="s">
        <v>182</v>
      </c>
      <c r="C28" s="49">
        <v>0</v>
      </c>
      <c r="D28" s="51">
        <v>0</v>
      </c>
      <c r="E28" s="51">
        <v>0</v>
      </c>
      <c r="F28" s="52">
        <v>0</v>
      </c>
    </row>
    <row r="29" spans="1:6" s="29" customFormat="1" ht="63" x14ac:dyDescent="0.2">
      <c r="A29" s="58">
        <v>602400</v>
      </c>
      <c r="B29" s="59" t="s">
        <v>184</v>
      </c>
      <c r="C29" s="49">
        <v>0</v>
      </c>
      <c r="D29" s="50">
        <f t="shared" ref="D29:E31" si="0">D21</f>
        <v>-800000</v>
      </c>
      <c r="E29" s="51">
        <f t="shared" si="0"/>
        <v>800000</v>
      </c>
      <c r="F29" s="52">
        <f>E29</f>
        <v>800000</v>
      </c>
    </row>
    <row r="30" spans="1:6" s="29" customFormat="1" ht="24" x14ac:dyDescent="0.2">
      <c r="A30" s="60"/>
      <c r="B30" s="67" t="s">
        <v>190</v>
      </c>
      <c r="C30" s="62">
        <v>0</v>
      </c>
      <c r="D30" s="50">
        <f t="shared" si="0"/>
        <v>-800000</v>
      </c>
      <c r="E30" s="51">
        <f t="shared" si="0"/>
        <v>800000</v>
      </c>
      <c r="F30" s="52">
        <f>E30</f>
        <v>800000</v>
      </c>
    </row>
    <row r="31" spans="1:6" s="29" customFormat="1" ht="15.75" x14ac:dyDescent="0.25">
      <c r="A31" s="63" t="str">
        <f>A23</f>
        <v>Х</v>
      </c>
      <c r="B31" s="64" t="s">
        <v>186</v>
      </c>
      <c r="C31" s="65">
        <v>0</v>
      </c>
      <c r="D31" s="66">
        <f t="shared" si="0"/>
        <v>-800000</v>
      </c>
      <c r="E31" s="68">
        <f t="shared" si="0"/>
        <v>800000</v>
      </c>
      <c r="F31" s="69">
        <f>E31</f>
        <v>800000</v>
      </c>
    </row>
    <row r="32" spans="1:6" s="29" customFormat="1" ht="15.75" x14ac:dyDescent="0.25">
      <c r="A32" s="70"/>
      <c r="B32" s="71"/>
      <c r="C32" s="72"/>
      <c r="D32" s="72"/>
      <c r="E32" s="72"/>
      <c r="F32" s="72"/>
    </row>
    <row r="33" spans="1:6" s="29" customFormat="1" ht="15" customHeight="1" x14ac:dyDescent="0.2">
      <c r="A33" s="73"/>
      <c r="B33" s="73"/>
      <c r="C33" s="73"/>
      <c r="D33" s="73"/>
      <c r="E33" s="73"/>
      <c r="F33" s="73"/>
    </row>
    <row r="34" spans="1:6" s="29" customFormat="1" ht="32.25" customHeight="1" x14ac:dyDescent="0.2">
      <c r="A34" s="127" t="s">
        <v>167</v>
      </c>
      <c r="B34" s="127"/>
      <c r="C34" s="74"/>
      <c r="D34" s="75"/>
      <c r="E34" s="76" t="s">
        <v>168</v>
      </c>
      <c r="F34" s="77"/>
    </row>
  </sheetData>
  <mergeCells count="12">
    <mergeCell ref="A12:F12"/>
    <mergeCell ref="A24:F24"/>
    <mergeCell ref="A34:B34"/>
    <mergeCell ref="C2:F2"/>
    <mergeCell ref="C3:F3"/>
    <mergeCell ref="A4:F4"/>
    <mergeCell ref="A5:F5"/>
    <mergeCell ref="A9:A10"/>
    <mergeCell ref="B9:B10"/>
    <mergeCell ref="C9:C10"/>
    <mergeCell ref="D9:D10"/>
    <mergeCell ref="E9:F9"/>
  </mergeCells>
  <pageMargins left="0.7" right="0.7" top="0.75" bottom="0.75" header="0.511811023622047" footer="0.511811023622047"/>
  <pageSetup paperSize="9" scale="74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H65"/>
  <sheetViews>
    <sheetView tabSelected="1" view="pageBreakPreview" topLeftCell="B46" zoomScale="130" zoomScaleNormal="100" zoomScalePageLayoutView="130" workbookViewId="0">
      <selection activeCell="C8" sqref="C8:I8"/>
    </sheetView>
  </sheetViews>
  <sheetFormatPr defaultColWidth="8.5703125" defaultRowHeight="15" x14ac:dyDescent="0.25"/>
  <cols>
    <col min="1" max="1" width="8.85546875" hidden="1" customWidth="1"/>
    <col min="2" max="2" width="2" customWidth="1"/>
    <col min="3" max="4" width="6.5703125" style="12" customWidth="1"/>
    <col min="5" max="5" width="11.140625" customWidth="1"/>
    <col min="6" max="6" width="27.140625" customWidth="1"/>
    <col min="7" max="7" width="10.140625" customWidth="1"/>
    <col min="8" max="8" width="11.42578125" customWidth="1"/>
    <col min="9" max="9" width="14" customWidth="1"/>
    <col min="10" max="11" width="8.85546875" hidden="1" customWidth="1"/>
    <col min="12" max="12" width="16.7109375" customWidth="1"/>
    <col min="254" max="254" width="9.140625" hidden="1" customWidth="1"/>
    <col min="255" max="255" width="2" customWidth="1"/>
    <col min="256" max="256" width="6.5703125" customWidth="1"/>
    <col min="257" max="257" width="8.28515625" customWidth="1"/>
    <col min="258" max="258" width="11.140625" customWidth="1"/>
    <col min="259" max="259" width="27.140625" customWidth="1"/>
    <col min="260" max="261" width="10.140625" customWidth="1"/>
    <col min="262" max="262" width="18" customWidth="1"/>
    <col min="263" max="264" width="9.140625" hidden="1" customWidth="1"/>
    <col min="510" max="510" width="9.140625" hidden="1" customWidth="1"/>
    <col min="511" max="511" width="2" customWidth="1"/>
    <col min="512" max="512" width="6.5703125" customWidth="1"/>
    <col min="513" max="513" width="8.28515625" customWidth="1"/>
    <col min="514" max="514" width="11.140625" customWidth="1"/>
    <col min="515" max="515" width="27.140625" customWidth="1"/>
    <col min="516" max="517" width="10.140625" customWidth="1"/>
    <col min="518" max="518" width="18" customWidth="1"/>
    <col min="519" max="520" width="9.140625" hidden="1" customWidth="1"/>
    <col min="766" max="766" width="9.140625" hidden="1" customWidth="1"/>
    <col min="767" max="767" width="2" customWidth="1"/>
    <col min="768" max="768" width="6.5703125" customWidth="1"/>
    <col min="769" max="769" width="8.28515625" customWidth="1"/>
    <col min="770" max="770" width="11.140625" customWidth="1"/>
    <col min="771" max="771" width="27.140625" customWidth="1"/>
    <col min="772" max="773" width="10.140625" customWidth="1"/>
    <col min="774" max="774" width="18" customWidth="1"/>
    <col min="775" max="776" width="9.140625" hidden="1" customWidth="1"/>
    <col min="1022" max="1022" width="9.140625" hidden="1" customWidth="1"/>
    <col min="1023" max="1023" width="2" customWidth="1"/>
    <col min="1024" max="1025" width="6.5703125" customWidth="1"/>
  </cols>
  <sheetData>
    <row r="1" spans="1:11" s="82" customFormat="1" ht="14.25" customHeight="1" x14ac:dyDescent="0.25">
      <c r="A1" s="78"/>
      <c r="B1" s="78"/>
      <c r="C1" s="79"/>
      <c r="D1" s="79"/>
      <c r="E1" s="78"/>
      <c r="F1" s="80"/>
      <c r="G1" s="134" t="s">
        <v>191</v>
      </c>
      <c r="H1" s="134"/>
      <c r="I1" s="134"/>
      <c r="J1" s="81"/>
      <c r="K1" s="81"/>
    </row>
    <row r="2" spans="1:11" ht="11.25" customHeight="1" x14ac:dyDescent="0.25">
      <c r="A2" s="83"/>
      <c r="B2" s="83"/>
      <c r="C2" s="84"/>
      <c r="D2" s="84"/>
      <c r="E2" s="83"/>
      <c r="F2" s="135" t="s">
        <v>170</v>
      </c>
      <c r="G2" s="135"/>
      <c r="H2" s="135"/>
      <c r="I2" s="135"/>
      <c r="J2" s="85"/>
      <c r="K2" s="85"/>
    </row>
    <row r="3" spans="1:11" ht="11.25" customHeight="1" x14ac:dyDescent="0.25">
      <c r="A3" s="83"/>
      <c r="B3" s="83"/>
      <c r="C3" s="84"/>
      <c r="D3" s="84"/>
      <c r="E3" s="83"/>
      <c r="F3" s="136" t="s">
        <v>192</v>
      </c>
      <c r="G3" s="136"/>
      <c r="H3" s="136"/>
      <c r="I3" s="136"/>
      <c r="J3" s="86"/>
      <c r="K3" s="86"/>
    </row>
    <row r="4" spans="1:11" ht="12" customHeight="1" x14ac:dyDescent="0.25">
      <c r="A4" s="83"/>
      <c r="B4" s="83"/>
      <c r="C4" s="84"/>
      <c r="D4" s="84"/>
      <c r="E4" s="83"/>
      <c r="F4" s="166" t="s">
        <v>242</v>
      </c>
      <c r="G4" s="166"/>
      <c r="H4" s="166"/>
      <c r="I4" s="166"/>
      <c r="J4" s="166"/>
    </row>
    <row r="5" spans="1:11" ht="15.75" customHeight="1" x14ac:dyDescent="0.25">
      <c r="A5" s="83"/>
      <c r="B5" s="137" t="s">
        <v>193</v>
      </c>
      <c r="C5" s="137"/>
      <c r="D5" s="137"/>
      <c r="E5" s="137"/>
      <c r="F5" s="137"/>
      <c r="G5" s="137"/>
      <c r="H5" s="137"/>
      <c r="I5" s="137"/>
      <c r="J5" s="83"/>
    </row>
    <row r="6" spans="1:11" ht="14.25" customHeight="1" x14ac:dyDescent="0.25">
      <c r="A6" s="83"/>
      <c r="B6" s="138">
        <v>2350100000</v>
      </c>
      <c r="C6" s="138"/>
      <c r="D6" s="138"/>
      <c r="E6" s="138"/>
      <c r="F6" s="138"/>
      <c r="G6" s="138"/>
      <c r="H6" s="138"/>
      <c r="I6" s="138"/>
      <c r="J6" s="83"/>
    </row>
    <row r="7" spans="1:11" ht="12" customHeight="1" x14ac:dyDescent="0.25">
      <c r="A7" s="83"/>
      <c r="B7" s="83"/>
      <c r="C7" s="84"/>
      <c r="D7" s="84"/>
      <c r="E7" s="83"/>
      <c r="F7" s="139" t="s">
        <v>6</v>
      </c>
      <c r="G7" s="139"/>
      <c r="H7" s="83"/>
      <c r="I7" s="83"/>
      <c r="J7" s="83"/>
    </row>
    <row r="8" spans="1:11" ht="15.75" customHeight="1" x14ac:dyDescent="0.25">
      <c r="A8" s="83"/>
      <c r="B8" s="83"/>
      <c r="C8" s="140" t="s">
        <v>194</v>
      </c>
      <c r="D8" s="140"/>
      <c r="E8" s="140"/>
      <c r="F8" s="140"/>
      <c r="G8" s="140"/>
      <c r="H8" s="140"/>
      <c r="I8" s="140"/>
      <c r="J8" s="83"/>
    </row>
    <row r="9" spans="1:11" ht="8.25" customHeight="1" x14ac:dyDescent="0.25">
      <c r="A9" s="83"/>
      <c r="B9" s="83"/>
      <c r="C9" s="84"/>
      <c r="D9" s="84"/>
      <c r="E9" s="83"/>
      <c r="F9" s="83"/>
      <c r="G9" s="83"/>
      <c r="H9" s="83"/>
      <c r="I9" s="87" t="s">
        <v>7</v>
      </c>
      <c r="J9" s="83"/>
    </row>
    <row r="10" spans="1:11" ht="33" customHeight="1" x14ac:dyDescent="0.25">
      <c r="A10" s="83"/>
      <c r="B10" s="83"/>
      <c r="C10" s="141" t="s">
        <v>195</v>
      </c>
      <c r="D10" s="141"/>
      <c r="E10" s="142" t="s">
        <v>196</v>
      </c>
      <c r="F10" s="142"/>
      <c r="G10" s="142"/>
      <c r="H10" s="142"/>
      <c r="I10" s="89" t="s">
        <v>10</v>
      </c>
      <c r="J10" s="83"/>
    </row>
    <row r="11" spans="1:11" ht="12" customHeight="1" x14ac:dyDescent="0.25">
      <c r="A11" s="83"/>
      <c r="B11" s="83"/>
      <c r="C11" s="143" t="s">
        <v>15</v>
      </c>
      <c r="D11" s="143"/>
      <c r="E11" s="144" t="s">
        <v>16</v>
      </c>
      <c r="F11" s="144"/>
      <c r="G11" s="144"/>
      <c r="H11" s="144"/>
      <c r="I11" s="90" t="s">
        <v>17</v>
      </c>
      <c r="J11" s="83"/>
    </row>
    <row r="12" spans="1:11" ht="15.75" customHeight="1" x14ac:dyDescent="0.25">
      <c r="A12" s="83"/>
      <c r="B12" s="83"/>
      <c r="C12" s="145" t="s">
        <v>197</v>
      </c>
      <c r="D12" s="145"/>
      <c r="E12" s="145"/>
      <c r="F12" s="145"/>
      <c r="G12" s="145"/>
      <c r="H12" s="145"/>
      <c r="I12" s="145"/>
      <c r="J12" s="83"/>
    </row>
    <row r="13" spans="1:11" ht="12.75" customHeight="1" x14ac:dyDescent="0.25">
      <c r="A13" s="83"/>
      <c r="B13" s="83"/>
      <c r="C13" s="146" t="s">
        <v>155</v>
      </c>
      <c r="D13" s="146"/>
      <c r="E13" s="147" t="s">
        <v>156</v>
      </c>
      <c r="F13" s="147"/>
      <c r="G13" s="147"/>
      <c r="H13" s="147"/>
      <c r="I13" s="91">
        <f>I14</f>
        <v>5842000</v>
      </c>
      <c r="J13" s="83"/>
    </row>
    <row r="14" spans="1:11" ht="12.75" customHeight="1" x14ac:dyDescent="0.25">
      <c r="A14" s="83"/>
      <c r="B14" s="83"/>
      <c r="C14" s="148" t="s">
        <v>198</v>
      </c>
      <c r="D14" s="148"/>
      <c r="E14" s="149" t="s">
        <v>199</v>
      </c>
      <c r="F14" s="149"/>
      <c r="G14" s="149"/>
      <c r="H14" s="149"/>
      <c r="I14" s="92">
        <v>5842000</v>
      </c>
      <c r="J14" s="83"/>
    </row>
    <row r="15" spans="1:11" ht="46.5" customHeight="1" x14ac:dyDescent="0.25">
      <c r="A15" s="83"/>
      <c r="B15" s="83"/>
      <c r="C15" s="146">
        <v>41021400</v>
      </c>
      <c r="D15" s="146"/>
      <c r="E15" s="147" t="s">
        <v>241</v>
      </c>
      <c r="F15" s="147"/>
      <c r="G15" s="147"/>
      <c r="H15" s="147"/>
      <c r="I15" s="91">
        <f>I16</f>
        <v>666900</v>
      </c>
      <c r="J15" s="83"/>
    </row>
    <row r="16" spans="1:11" ht="12.75" customHeight="1" x14ac:dyDescent="0.25">
      <c r="A16" s="83"/>
      <c r="B16" s="83"/>
      <c r="C16" s="148" t="s">
        <v>198</v>
      </c>
      <c r="D16" s="148"/>
      <c r="E16" s="149" t="s">
        <v>199</v>
      </c>
      <c r="F16" s="149"/>
      <c r="G16" s="149"/>
      <c r="H16" s="149"/>
      <c r="I16" s="92">
        <v>666900</v>
      </c>
      <c r="J16" s="83"/>
    </row>
    <row r="17" spans="1:10" ht="18.75" customHeight="1" x14ac:dyDescent="0.25">
      <c r="A17" s="83"/>
      <c r="B17" s="83"/>
      <c r="C17" s="146" t="s">
        <v>200</v>
      </c>
      <c r="D17" s="146"/>
      <c r="E17" s="150" t="s">
        <v>201</v>
      </c>
      <c r="F17" s="150"/>
      <c r="G17" s="150"/>
      <c r="H17" s="150"/>
      <c r="I17" s="93">
        <f>I18</f>
        <v>670200</v>
      </c>
      <c r="J17" s="83"/>
    </row>
    <row r="18" spans="1:10" ht="12.75" customHeight="1" x14ac:dyDescent="0.25">
      <c r="A18" s="83"/>
      <c r="B18" s="83"/>
      <c r="C18" s="148" t="s">
        <v>198</v>
      </c>
      <c r="D18" s="148"/>
      <c r="E18" s="151" t="s">
        <v>199</v>
      </c>
      <c r="F18" s="151"/>
      <c r="G18" s="151"/>
      <c r="H18" s="151"/>
      <c r="I18" s="94">
        <f>683100-12900</f>
        <v>670200</v>
      </c>
      <c r="J18" s="83"/>
    </row>
    <row r="19" spans="1:10" ht="12.75" customHeight="1" x14ac:dyDescent="0.25">
      <c r="A19" s="83"/>
      <c r="B19" s="83"/>
      <c r="C19" s="146" t="s">
        <v>159</v>
      </c>
      <c r="D19" s="146"/>
      <c r="E19" s="147" t="s">
        <v>160</v>
      </c>
      <c r="F19" s="147"/>
      <c r="G19" s="147"/>
      <c r="H19" s="147"/>
      <c r="I19" s="91">
        <f>I20</f>
        <v>24818800</v>
      </c>
      <c r="J19" s="83"/>
    </row>
    <row r="20" spans="1:10" ht="12.75" customHeight="1" x14ac:dyDescent="0.25">
      <c r="A20" s="83"/>
      <c r="B20" s="83"/>
      <c r="C20" s="148" t="s">
        <v>198</v>
      </c>
      <c r="D20" s="148"/>
      <c r="E20" s="149" t="s">
        <v>199</v>
      </c>
      <c r="F20" s="149"/>
      <c r="G20" s="149"/>
      <c r="H20" s="149"/>
      <c r="I20" s="92">
        <v>24818800</v>
      </c>
      <c r="J20" s="83"/>
    </row>
    <row r="21" spans="1:10" ht="23.25" customHeight="1" x14ac:dyDescent="0.25">
      <c r="A21" s="83"/>
      <c r="B21" s="83"/>
      <c r="C21" s="146" t="s">
        <v>202</v>
      </c>
      <c r="D21" s="146"/>
      <c r="E21" s="147" t="s">
        <v>203</v>
      </c>
      <c r="F21" s="147"/>
      <c r="G21" s="147"/>
      <c r="H21" s="147"/>
      <c r="I21" s="93">
        <f>I22</f>
        <v>40646</v>
      </c>
      <c r="J21" s="83"/>
    </row>
    <row r="22" spans="1:10" ht="12.75" customHeight="1" x14ac:dyDescent="0.25">
      <c r="A22" s="83"/>
      <c r="B22" s="83"/>
      <c r="C22" s="148" t="s">
        <v>204</v>
      </c>
      <c r="D22" s="148"/>
      <c r="E22" s="149" t="s">
        <v>205</v>
      </c>
      <c r="F22" s="149"/>
      <c r="G22" s="149"/>
      <c r="H22" s="149"/>
      <c r="I22" s="94">
        <f>25308+15338</f>
        <v>40646</v>
      </c>
      <c r="J22" s="83"/>
    </row>
    <row r="23" spans="1:10" ht="12.75" customHeight="1" x14ac:dyDescent="0.25">
      <c r="A23" s="83"/>
      <c r="B23" s="83"/>
      <c r="C23" s="146" t="s">
        <v>206</v>
      </c>
      <c r="D23" s="146"/>
      <c r="E23" s="150" t="s">
        <v>207</v>
      </c>
      <c r="F23" s="150"/>
      <c r="G23" s="150"/>
      <c r="H23" s="150"/>
      <c r="I23" s="93">
        <f>I24</f>
        <v>380734</v>
      </c>
      <c r="J23" s="83"/>
    </row>
    <row r="24" spans="1:10" ht="12.75" customHeight="1" x14ac:dyDescent="0.25">
      <c r="A24" s="83"/>
      <c r="B24" s="83"/>
      <c r="C24" s="148" t="s">
        <v>204</v>
      </c>
      <c r="D24" s="148"/>
      <c r="E24" s="151" t="s">
        <v>205</v>
      </c>
      <c r="F24" s="151"/>
      <c r="G24" s="151"/>
      <c r="H24" s="151"/>
      <c r="I24" s="94">
        <v>380734</v>
      </c>
      <c r="J24" s="83"/>
    </row>
    <row r="25" spans="1:10" ht="33" customHeight="1" x14ac:dyDescent="0.25">
      <c r="A25" s="83"/>
      <c r="B25" s="83"/>
      <c r="C25" s="146" t="s">
        <v>208</v>
      </c>
      <c r="D25" s="146"/>
      <c r="E25" s="147" t="s">
        <v>209</v>
      </c>
      <c r="F25" s="147"/>
      <c r="G25" s="147"/>
      <c r="H25" s="147"/>
      <c r="I25" s="91">
        <f>I26</f>
        <v>11626</v>
      </c>
      <c r="J25" s="83"/>
    </row>
    <row r="26" spans="1:10" ht="13.5" customHeight="1" x14ac:dyDescent="0.25">
      <c r="A26" s="83"/>
      <c r="B26" s="83"/>
      <c r="C26" s="148" t="s">
        <v>204</v>
      </c>
      <c r="D26" s="148"/>
      <c r="E26" s="149" t="s">
        <v>205</v>
      </c>
      <c r="F26" s="149"/>
      <c r="G26" s="149"/>
      <c r="H26" s="149"/>
      <c r="I26" s="95">
        <v>11626</v>
      </c>
      <c r="J26" s="83"/>
    </row>
    <row r="27" spans="1:10" ht="12.75" customHeight="1" x14ac:dyDescent="0.25">
      <c r="A27" s="83"/>
      <c r="B27" s="83"/>
      <c r="C27" s="146" t="s">
        <v>163</v>
      </c>
      <c r="D27" s="146"/>
      <c r="E27" s="147" t="s">
        <v>164</v>
      </c>
      <c r="F27" s="147"/>
      <c r="G27" s="147"/>
      <c r="H27" s="147"/>
      <c r="I27" s="91">
        <f>SUM(I28:I31)</f>
        <v>1342741</v>
      </c>
      <c r="J27" s="83"/>
    </row>
    <row r="28" spans="1:10" ht="12.75" customHeight="1" x14ac:dyDescent="0.25">
      <c r="A28" s="83"/>
      <c r="B28" s="83"/>
      <c r="C28" s="148" t="s">
        <v>204</v>
      </c>
      <c r="D28" s="148"/>
      <c r="E28" s="149" t="s">
        <v>205</v>
      </c>
      <c r="F28" s="149"/>
      <c r="G28" s="149"/>
      <c r="H28" s="149"/>
      <c r="I28" s="95">
        <f>88088+14398+25000+50000+50000+50500+50000+3006+3006+100000</f>
        <v>433998</v>
      </c>
      <c r="J28" s="83"/>
    </row>
    <row r="29" spans="1:10" ht="12.75" customHeight="1" x14ac:dyDescent="0.25">
      <c r="A29" s="83"/>
      <c r="B29" s="83"/>
      <c r="C29" s="148" t="s">
        <v>210</v>
      </c>
      <c r="D29" s="148"/>
      <c r="E29" s="149" t="s">
        <v>211</v>
      </c>
      <c r="F29" s="149"/>
      <c r="G29" s="149"/>
      <c r="H29" s="149"/>
      <c r="I29" s="92">
        <f>99740+299220</f>
        <v>398960</v>
      </c>
      <c r="J29" s="83"/>
    </row>
    <row r="30" spans="1:10" ht="12.75" customHeight="1" x14ac:dyDescent="0.25">
      <c r="A30" s="83"/>
      <c r="B30" s="83"/>
      <c r="C30" s="148" t="s">
        <v>212</v>
      </c>
      <c r="D30" s="148"/>
      <c r="E30" s="149" t="s">
        <v>213</v>
      </c>
      <c r="F30" s="149"/>
      <c r="G30" s="149"/>
      <c r="H30" s="149"/>
      <c r="I30" s="92">
        <f>299230</f>
        <v>299230</v>
      </c>
      <c r="J30" s="83"/>
    </row>
    <row r="31" spans="1:10" ht="12.75" customHeight="1" x14ac:dyDescent="0.25">
      <c r="A31" s="83"/>
      <c r="B31" s="83"/>
      <c r="C31" s="148" t="s">
        <v>214</v>
      </c>
      <c r="D31" s="148"/>
      <c r="E31" s="149" t="s">
        <v>215</v>
      </c>
      <c r="F31" s="149"/>
      <c r="G31" s="149"/>
      <c r="H31" s="149"/>
      <c r="I31" s="92">
        <v>210553</v>
      </c>
      <c r="J31" s="83"/>
    </row>
    <row r="32" spans="1:10" ht="42" customHeight="1" x14ac:dyDescent="0.25">
      <c r="A32" s="83"/>
      <c r="B32" s="83"/>
      <c r="C32" s="146" t="s">
        <v>216</v>
      </c>
      <c r="D32" s="146" t="s">
        <v>216</v>
      </c>
      <c r="E32" s="147" t="s">
        <v>217</v>
      </c>
      <c r="F32" s="147"/>
      <c r="G32" s="147"/>
      <c r="H32" s="147"/>
      <c r="I32" s="91">
        <f>I33</f>
        <v>92144</v>
      </c>
      <c r="J32" s="83"/>
    </row>
    <row r="33" spans="1:12" ht="12.75" customHeight="1" x14ac:dyDescent="0.25">
      <c r="A33" s="83"/>
      <c r="B33" s="83"/>
      <c r="C33" s="148" t="s">
        <v>204</v>
      </c>
      <c r="D33" s="148" t="s">
        <v>204</v>
      </c>
      <c r="E33" s="152" t="s">
        <v>205</v>
      </c>
      <c r="F33" s="152"/>
      <c r="G33" s="152"/>
      <c r="H33" s="152"/>
      <c r="I33" s="92">
        <v>92144</v>
      </c>
      <c r="J33" s="83"/>
    </row>
    <row r="34" spans="1:12" ht="15.75" customHeight="1" x14ac:dyDescent="0.25">
      <c r="A34" s="83"/>
      <c r="B34" s="83"/>
      <c r="C34" s="145" t="s">
        <v>218</v>
      </c>
      <c r="D34" s="145"/>
      <c r="E34" s="145"/>
      <c r="F34" s="145"/>
      <c r="G34" s="145"/>
      <c r="H34" s="145"/>
      <c r="I34" s="145"/>
      <c r="J34" s="83"/>
    </row>
    <row r="35" spans="1:12" ht="23.25" customHeight="1" x14ac:dyDescent="0.25">
      <c r="A35" s="83"/>
      <c r="B35" s="83"/>
      <c r="C35" s="146" t="s">
        <v>200</v>
      </c>
      <c r="D35" s="146"/>
      <c r="E35" s="150" t="s">
        <v>201</v>
      </c>
      <c r="F35" s="150"/>
      <c r="G35" s="150"/>
      <c r="H35" s="150"/>
      <c r="I35" s="93">
        <f>I36</f>
        <v>787700</v>
      </c>
      <c r="J35" s="83"/>
    </row>
    <row r="36" spans="1:12" ht="12.75" customHeight="1" x14ac:dyDescent="0.25">
      <c r="A36" s="83"/>
      <c r="B36" s="83"/>
      <c r="C36" s="148" t="s">
        <v>198</v>
      </c>
      <c r="D36" s="148"/>
      <c r="E36" s="151" t="s">
        <v>199</v>
      </c>
      <c r="F36" s="151"/>
      <c r="G36" s="151"/>
      <c r="H36" s="151"/>
      <c r="I36" s="94">
        <v>787700</v>
      </c>
      <c r="J36" s="83"/>
    </row>
    <row r="37" spans="1:12" s="98" customFormat="1" ht="19.5" customHeight="1" x14ac:dyDescent="0.25">
      <c r="A37" s="96"/>
      <c r="B37" s="96"/>
      <c r="C37" s="146" t="s">
        <v>219</v>
      </c>
      <c r="D37" s="146"/>
      <c r="E37" s="153" t="s">
        <v>220</v>
      </c>
      <c r="F37" s="153"/>
      <c r="G37" s="153"/>
      <c r="H37" s="153"/>
      <c r="I37" s="97">
        <f>I38</f>
        <v>2280477</v>
      </c>
      <c r="J37" s="96"/>
    </row>
    <row r="38" spans="1:12" s="98" customFormat="1" ht="12.75" customHeight="1" x14ac:dyDescent="0.25">
      <c r="A38" s="96"/>
      <c r="B38" s="96"/>
      <c r="C38" s="148" t="s">
        <v>204</v>
      </c>
      <c r="D38" s="148"/>
      <c r="E38" s="154" t="s">
        <v>205</v>
      </c>
      <c r="F38" s="154"/>
      <c r="G38" s="154"/>
      <c r="H38" s="154"/>
      <c r="I38" s="99">
        <f>300477+1980000</f>
        <v>2280477</v>
      </c>
      <c r="J38" s="96"/>
      <c r="L38" s="100">
        <f>2280477-I38</f>
        <v>0</v>
      </c>
    </row>
    <row r="39" spans="1:12" ht="15.75" customHeight="1" x14ac:dyDescent="0.25">
      <c r="A39" s="83"/>
      <c r="B39" s="83"/>
      <c r="C39" s="148" t="s">
        <v>165</v>
      </c>
      <c r="D39" s="148"/>
      <c r="E39" s="155" t="s">
        <v>221</v>
      </c>
      <c r="F39" s="155"/>
      <c r="G39" s="155"/>
      <c r="H39" s="155"/>
      <c r="I39" s="101">
        <f>I40+I41</f>
        <v>36933968</v>
      </c>
      <c r="J39" s="83"/>
      <c r="L39" s="102"/>
    </row>
    <row r="40" spans="1:12" ht="15.75" customHeight="1" x14ac:dyDescent="0.25">
      <c r="A40" s="83"/>
      <c r="B40" s="83"/>
      <c r="C40" s="148" t="s">
        <v>165</v>
      </c>
      <c r="D40" s="148"/>
      <c r="E40" s="156" t="s">
        <v>222</v>
      </c>
      <c r="F40" s="156"/>
      <c r="G40" s="156"/>
      <c r="H40" s="156"/>
      <c r="I40" s="101">
        <f>I27+I21+I19+I13+I25+I17+I23+I32+I15</f>
        <v>33865791</v>
      </c>
      <c r="J40" s="83"/>
    </row>
    <row r="41" spans="1:12" ht="15.75" customHeight="1" x14ac:dyDescent="0.25">
      <c r="A41" s="83"/>
      <c r="B41" s="83"/>
      <c r="C41" s="148" t="s">
        <v>165</v>
      </c>
      <c r="D41" s="148"/>
      <c r="E41" s="156" t="s">
        <v>223</v>
      </c>
      <c r="F41" s="156"/>
      <c r="G41" s="156"/>
      <c r="H41" s="156"/>
      <c r="I41" s="101">
        <f>I37+I35</f>
        <v>3068177</v>
      </c>
      <c r="J41" s="83"/>
    </row>
    <row r="42" spans="1:12" ht="12" customHeight="1" x14ac:dyDescent="0.25">
      <c r="A42" s="83"/>
      <c r="B42" s="83"/>
      <c r="C42" s="157" t="s">
        <v>224</v>
      </c>
      <c r="D42" s="157"/>
      <c r="E42" s="157"/>
      <c r="F42" s="157"/>
      <c r="G42" s="157"/>
      <c r="H42" s="157"/>
      <c r="I42" s="157"/>
      <c r="J42" s="83"/>
    </row>
    <row r="43" spans="1:12" ht="10.5" customHeight="1" x14ac:dyDescent="0.25">
      <c r="A43" s="83"/>
      <c r="B43" s="83"/>
      <c r="C43" s="159"/>
      <c r="D43" s="160"/>
      <c r="E43" s="160"/>
      <c r="F43" s="160"/>
      <c r="G43" s="160"/>
      <c r="H43" s="161"/>
      <c r="I43" s="103" t="s">
        <v>7</v>
      </c>
      <c r="J43" s="83"/>
    </row>
    <row r="44" spans="1:12" ht="71.25" customHeight="1" x14ac:dyDescent="0.25">
      <c r="A44" s="83"/>
      <c r="B44" s="83"/>
      <c r="C44" s="141" t="s">
        <v>225</v>
      </c>
      <c r="D44" s="141"/>
      <c r="E44" s="89" t="s">
        <v>226</v>
      </c>
      <c r="F44" s="158" t="s">
        <v>227</v>
      </c>
      <c r="G44" s="158"/>
      <c r="H44" s="158"/>
      <c r="I44" s="89" t="s">
        <v>10</v>
      </c>
      <c r="J44" s="83"/>
    </row>
    <row r="45" spans="1:12" ht="12" customHeight="1" x14ac:dyDescent="0.25">
      <c r="A45" s="83"/>
      <c r="B45" s="83"/>
      <c r="C45" s="143" t="s">
        <v>15</v>
      </c>
      <c r="D45" s="143"/>
      <c r="E45" s="90" t="s">
        <v>16</v>
      </c>
      <c r="F45" s="144" t="s">
        <v>17</v>
      </c>
      <c r="G45" s="144"/>
      <c r="H45" s="144"/>
      <c r="I45" s="90" t="s">
        <v>18</v>
      </c>
      <c r="J45" s="83"/>
    </row>
    <row r="46" spans="1:12" ht="15.75" customHeight="1" x14ac:dyDescent="0.25">
      <c r="A46" s="83"/>
      <c r="B46" s="83"/>
      <c r="C46" s="145" t="s">
        <v>228</v>
      </c>
      <c r="D46" s="145"/>
      <c r="E46" s="145"/>
      <c r="F46" s="145"/>
      <c r="G46" s="145"/>
      <c r="H46" s="145"/>
      <c r="I46" s="145"/>
      <c r="J46" s="83"/>
    </row>
    <row r="47" spans="1:12" ht="42.75" customHeight="1" x14ac:dyDescent="0.25">
      <c r="A47" s="83"/>
      <c r="B47" s="83"/>
      <c r="C47" s="146">
        <v>3719730</v>
      </c>
      <c r="D47" s="146"/>
      <c r="E47" s="104">
        <v>9730</v>
      </c>
      <c r="F47" s="147" t="s">
        <v>229</v>
      </c>
      <c r="G47" s="147"/>
      <c r="H47" s="147"/>
      <c r="I47" s="91">
        <f>I48</f>
        <v>263078</v>
      </c>
      <c r="J47" s="83"/>
    </row>
    <row r="48" spans="1:12" ht="15.75" customHeight="1" x14ac:dyDescent="0.25">
      <c r="A48" s="83"/>
      <c r="B48" s="83"/>
      <c r="C48" s="148" t="s">
        <v>204</v>
      </c>
      <c r="D48" s="148"/>
      <c r="E48" s="104"/>
      <c r="F48" s="149" t="s">
        <v>205</v>
      </c>
      <c r="G48" s="149"/>
      <c r="H48" s="149"/>
      <c r="I48" s="92">
        <v>263078</v>
      </c>
      <c r="J48" s="83"/>
    </row>
    <row r="49" spans="1:12" ht="15" customHeight="1" x14ac:dyDescent="0.25">
      <c r="A49" s="83"/>
      <c r="B49" s="83"/>
      <c r="C49" s="146" t="s">
        <v>230</v>
      </c>
      <c r="D49" s="146"/>
      <c r="E49" s="88" t="s">
        <v>231</v>
      </c>
      <c r="F49" s="147" t="s">
        <v>164</v>
      </c>
      <c r="G49" s="147"/>
      <c r="H49" s="147"/>
      <c r="I49" s="91">
        <f>SUM(I50:I54)</f>
        <v>2380227</v>
      </c>
      <c r="J49" s="83"/>
      <c r="L49" s="102"/>
    </row>
    <row r="50" spans="1:12" ht="12.75" customHeight="1" x14ac:dyDescent="0.25">
      <c r="A50" s="83"/>
      <c r="B50" s="83"/>
      <c r="C50" s="148" t="s">
        <v>204</v>
      </c>
      <c r="D50" s="148"/>
      <c r="E50" s="104"/>
      <c r="F50" s="149" t="s">
        <v>205</v>
      </c>
      <c r="G50" s="149"/>
      <c r="H50" s="149"/>
      <c r="I50" s="92">
        <v>500000</v>
      </c>
      <c r="J50" s="83"/>
    </row>
    <row r="51" spans="1:12" ht="12.75" customHeight="1" x14ac:dyDescent="0.25">
      <c r="A51" s="83"/>
      <c r="B51" s="83"/>
      <c r="C51" s="148" t="s">
        <v>232</v>
      </c>
      <c r="D51" s="148"/>
      <c r="E51" s="103"/>
      <c r="F51" s="149" t="s">
        <v>233</v>
      </c>
      <c r="G51" s="149"/>
      <c r="H51" s="149"/>
      <c r="I51" s="95">
        <v>1363124</v>
      </c>
      <c r="J51" s="83"/>
    </row>
    <row r="52" spans="1:12" ht="12.75" customHeight="1" x14ac:dyDescent="0.25">
      <c r="A52" s="83"/>
      <c r="B52" s="83"/>
      <c r="C52" s="148" t="s">
        <v>210</v>
      </c>
      <c r="D52" s="148"/>
      <c r="E52" s="105"/>
      <c r="F52" s="162" t="s">
        <v>211</v>
      </c>
      <c r="G52" s="162"/>
      <c r="H52" s="162"/>
      <c r="I52" s="95">
        <f>147241-49269</f>
        <v>97972</v>
      </c>
      <c r="J52" s="83"/>
    </row>
    <row r="53" spans="1:12" ht="12.75" customHeight="1" x14ac:dyDescent="0.25">
      <c r="A53" s="83"/>
      <c r="B53" s="83"/>
      <c r="C53" s="148" t="s">
        <v>214</v>
      </c>
      <c r="D53" s="148"/>
      <c r="E53" s="105"/>
      <c r="F53" s="162" t="s">
        <v>215</v>
      </c>
      <c r="G53" s="162"/>
      <c r="H53" s="162"/>
      <c r="I53" s="95">
        <v>71562</v>
      </c>
      <c r="J53" s="83"/>
    </row>
    <row r="54" spans="1:12" ht="12.75" customHeight="1" x14ac:dyDescent="0.25">
      <c r="A54" s="83"/>
      <c r="B54" s="83"/>
      <c r="C54" s="148" t="s">
        <v>234</v>
      </c>
      <c r="D54" s="148"/>
      <c r="E54" s="105"/>
      <c r="F54" s="162" t="s">
        <v>235</v>
      </c>
      <c r="G54" s="162"/>
      <c r="H54" s="162"/>
      <c r="I54" s="95">
        <f>148300+199269</f>
        <v>347569</v>
      </c>
      <c r="J54" s="83"/>
    </row>
    <row r="55" spans="1:12" ht="26.25" customHeight="1" x14ac:dyDescent="0.25">
      <c r="A55" s="83"/>
      <c r="B55" s="83"/>
      <c r="C55" s="163">
        <v>3719800</v>
      </c>
      <c r="D55" s="163"/>
      <c r="E55" s="106">
        <v>9800</v>
      </c>
      <c r="F55" s="164" t="s">
        <v>236</v>
      </c>
      <c r="G55" s="164"/>
      <c r="H55" s="164"/>
      <c r="I55" s="107">
        <f>I56</f>
        <v>629301</v>
      </c>
      <c r="J55" s="83"/>
    </row>
    <row r="56" spans="1:12" ht="12.75" customHeight="1" x14ac:dyDescent="0.25">
      <c r="A56" s="83"/>
      <c r="B56" s="83"/>
      <c r="C56" s="148" t="s">
        <v>198</v>
      </c>
      <c r="D56" s="148"/>
      <c r="E56" s="103"/>
      <c r="F56" s="149" t="s">
        <v>237</v>
      </c>
      <c r="G56" s="149"/>
      <c r="H56" s="149"/>
      <c r="I56" s="95">
        <f>500000+50000+80000-500000+29301+280000+30000+50000+102640-102640+110000</f>
        <v>629301</v>
      </c>
      <c r="J56" s="83"/>
    </row>
    <row r="57" spans="1:12" ht="16.5" customHeight="1" x14ac:dyDescent="0.25">
      <c r="A57" s="83"/>
      <c r="B57" s="83"/>
      <c r="C57" s="145" t="s">
        <v>238</v>
      </c>
      <c r="D57" s="145"/>
      <c r="E57" s="145"/>
      <c r="F57" s="145"/>
      <c r="G57" s="145"/>
      <c r="H57" s="145"/>
      <c r="I57" s="145"/>
      <c r="J57" s="83"/>
    </row>
    <row r="58" spans="1:12" ht="12" customHeight="1" x14ac:dyDescent="0.25">
      <c r="A58" s="83"/>
      <c r="B58" s="83"/>
      <c r="C58" s="146" t="s">
        <v>230</v>
      </c>
      <c r="D58" s="146"/>
      <c r="E58" s="88" t="s">
        <v>231</v>
      </c>
      <c r="F58" s="147" t="s">
        <v>164</v>
      </c>
      <c r="G58" s="147"/>
      <c r="H58" s="147"/>
      <c r="I58" s="91">
        <f>I59</f>
        <v>500000</v>
      </c>
      <c r="J58" s="83"/>
    </row>
    <row r="59" spans="1:12" ht="12.75" customHeight="1" x14ac:dyDescent="0.25">
      <c r="A59" s="83"/>
      <c r="B59" s="83"/>
      <c r="C59" s="148" t="s">
        <v>204</v>
      </c>
      <c r="D59" s="148"/>
      <c r="E59" s="104"/>
      <c r="F59" s="149" t="s">
        <v>205</v>
      </c>
      <c r="G59" s="149"/>
      <c r="H59" s="149"/>
      <c r="I59" s="92">
        <v>500000</v>
      </c>
      <c r="J59" s="83"/>
    </row>
    <row r="60" spans="1:12" ht="20.25" customHeight="1" x14ac:dyDescent="0.25">
      <c r="A60" s="83"/>
      <c r="B60" s="83"/>
      <c r="C60" s="146" t="s">
        <v>239</v>
      </c>
      <c r="D60" s="146"/>
      <c r="E60" s="104"/>
      <c r="F60" s="147" t="s">
        <v>236</v>
      </c>
      <c r="G60" s="147"/>
      <c r="H60" s="147"/>
      <c r="I60" s="107">
        <f>I61</f>
        <v>752640</v>
      </c>
      <c r="J60" s="83"/>
    </row>
    <row r="61" spans="1:12" ht="12.75" customHeight="1" x14ac:dyDescent="0.25">
      <c r="A61" s="83"/>
      <c r="B61" s="83"/>
      <c r="C61" s="148" t="s">
        <v>198</v>
      </c>
      <c r="D61" s="148"/>
      <c r="E61" s="103"/>
      <c r="F61" s="149" t="s">
        <v>237</v>
      </c>
      <c r="G61" s="149"/>
      <c r="H61" s="149"/>
      <c r="I61" s="95">
        <f>500000+50000+102640+100000</f>
        <v>752640</v>
      </c>
      <c r="J61" s="83"/>
    </row>
    <row r="62" spans="1:12" ht="15.75" customHeight="1" x14ac:dyDescent="0.25">
      <c r="A62" s="83"/>
      <c r="B62" s="83"/>
      <c r="C62" s="148" t="s">
        <v>165</v>
      </c>
      <c r="D62" s="148"/>
      <c r="E62" s="155" t="s">
        <v>221</v>
      </c>
      <c r="F62" s="155"/>
      <c r="G62" s="155"/>
      <c r="H62" s="155"/>
      <c r="I62" s="101">
        <f>I63+I64</f>
        <v>4525246</v>
      </c>
      <c r="J62" s="83"/>
      <c r="L62" s="102"/>
    </row>
    <row r="63" spans="1:12" ht="15.75" customHeight="1" x14ac:dyDescent="0.25">
      <c r="A63" s="83"/>
      <c r="B63" s="83"/>
      <c r="C63" s="148" t="s">
        <v>165</v>
      </c>
      <c r="D63" s="148"/>
      <c r="E63" s="156" t="s">
        <v>222</v>
      </c>
      <c r="F63" s="156"/>
      <c r="G63" s="156"/>
      <c r="H63" s="156"/>
      <c r="I63" s="101">
        <f>I49+I47+I55</f>
        <v>3272606</v>
      </c>
      <c r="J63" s="83"/>
      <c r="L63" s="102"/>
    </row>
    <row r="64" spans="1:12" ht="15.75" customHeight="1" x14ac:dyDescent="0.25">
      <c r="A64" s="83"/>
      <c r="B64" s="83"/>
      <c r="C64" s="148" t="s">
        <v>165</v>
      </c>
      <c r="D64" s="148"/>
      <c r="E64" s="156" t="s">
        <v>223</v>
      </c>
      <c r="F64" s="156"/>
      <c r="G64" s="156"/>
      <c r="H64" s="156"/>
      <c r="I64" s="101">
        <f>+I60+I58</f>
        <v>1252640</v>
      </c>
      <c r="J64" s="83"/>
    </row>
    <row r="65" spans="2:8" s="108" customFormat="1" ht="21.75" customHeight="1" x14ac:dyDescent="0.2">
      <c r="B65" s="165" t="s">
        <v>240</v>
      </c>
      <c r="C65" s="165"/>
      <c r="D65" s="165"/>
      <c r="E65" s="165"/>
      <c r="F65" s="165"/>
      <c r="H65" s="109" t="s">
        <v>168</v>
      </c>
    </row>
  </sheetData>
  <mergeCells count="113">
    <mergeCell ref="C62:D62"/>
    <mergeCell ref="E62:H62"/>
    <mergeCell ref="C63:D63"/>
    <mergeCell ref="E63:H63"/>
    <mergeCell ref="C64:D64"/>
    <mergeCell ref="E64:H64"/>
    <mergeCell ref="B65:F65"/>
    <mergeCell ref="C57:I57"/>
    <mergeCell ref="C58:D58"/>
    <mergeCell ref="F58:H58"/>
    <mergeCell ref="C59:D59"/>
    <mergeCell ref="F59:H59"/>
    <mergeCell ref="C60:D60"/>
    <mergeCell ref="F60:H60"/>
    <mergeCell ref="C61:D61"/>
    <mergeCell ref="F61:H61"/>
    <mergeCell ref="C52:D52"/>
    <mergeCell ref="F52:H52"/>
    <mergeCell ref="C53:D53"/>
    <mergeCell ref="F53:H53"/>
    <mergeCell ref="C54:D54"/>
    <mergeCell ref="F54:H54"/>
    <mergeCell ref="C55:D55"/>
    <mergeCell ref="F55:H55"/>
    <mergeCell ref="C56:D56"/>
    <mergeCell ref="F56:H56"/>
    <mergeCell ref="C46:I46"/>
    <mergeCell ref="C47:D47"/>
    <mergeCell ref="F47:H47"/>
    <mergeCell ref="C48:D48"/>
    <mergeCell ref="F48:H48"/>
    <mergeCell ref="C49:D49"/>
    <mergeCell ref="F49:H49"/>
    <mergeCell ref="C51:D51"/>
    <mergeCell ref="F51:H51"/>
    <mergeCell ref="C50:D50"/>
    <mergeCell ref="F50:H50"/>
    <mergeCell ref="C40:D40"/>
    <mergeCell ref="E40:H40"/>
    <mergeCell ref="C41:D41"/>
    <mergeCell ref="E41:H41"/>
    <mergeCell ref="C42:I42"/>
    <mergeCell ref="C44:D44"/>
    <mergeCell ref="F44:H44"/>
    <mergeCell ref="C45:D45"/>
    <mergeCell ref="F45:H45"/>
    <mergeCell ref="C43:H43"/>
    <mergeCell ref="C33:D33"/>
    <mergeCell ref="E33:H33"/>
    <mergeCell ref="C34:I34"/>
    <mergeCell ref="C37:D37"/>
    <mergeCell ref="E37:H37"/>
    <mergeCell ref="C38:D38"/>
    <mergeCell ref="E38:H38"/>
    <mergeCell ref="C39:D39"/>
    <mergeCell ref="E39:H39"/>
    <mergeCell ref="C35:D35"/>
    <mergeCell ref="E35:H35"/>
    <mergeCell ref="C36:D36"/>
    <mergeCell ref="E36:H36"/>
    <mergeCell ref="C28:D28"/>
    <mergeCell ref="E28:H28"/>
    <mergeCell ref="C29:D29"/>
    <mergeCell ref="E29:H29"/>
    <mergeCell ref="C30:D30"/>
    <mergeCell ref="E30:H30"/>
    <mergeCell ref="C31:D31"/>
    <mergeCell ref="E31:H31"/>
    <mergeCell ref="C32:D32"/>
    <mergeCell ref="E32:H32"/>
    <mergeCell ref="C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C18:D18"/>
    <mergeCell ref="E18:H18"/>
    <mergeCell ref="C19:D19"/>
    <mergeCell ref="E19:H19"/>
    <mergeCell ref="C20:D20"/>
    <mergeCell ref="E20:H20"/>
    <mergeCell ref="C21:D21"/>
    <mergeCell ref="E21:H21"/>
    <mergeCell ref="C22:D22"/>
    <mergeCell ref="E22:H22"/>
    <mergeCell ref="C11:D11"/>
    <mergeCell ref="E11:H11"/>
    <mergeCell ref="C12:I12"/>
    <mergeCell ref="C13:D13"/>
    <mergeCell ref="E13:H13"/>
    <mergeCell ref="C14:D14"/>
    <mergeCell ref="E14:H14"/>
    <mergeCell ref="C17:D17"/>
    <mergeCell ref="E17:H17"/>
    <mergeCell ref="C15:D15"/>
    <mergeCell ref="E15:H15"/>
    <mergeCell ref="C16:D16"/>
    <mergeCell ref="E16:H16"/>
    <mergeCell ref="G1:I1"/>
    <mergeCell ref="F2:I2"/>
    <mergeCell ref="F3:I3"/>
    <mergeCell ref="F4:J4"/>
    <mergeCell ref="B5:I5"/>
    <mergeCell ref="B6:I6"/>
    <mergeCell ref="F7:G7"/>
    <mergeCell ref="C8:I8"/>
    <mergeCell ref="C10:D10"/>
    <mergeCell ref="E10:H10"/>
  </mergeCells>
  <pageMargins left="0.7" right="0.7" top="0.75" bottom="0.75" header="0.511811023622047" footer="0.511811023622047"/>
  <pageSetup paperSize="9" scale="98" orientation="portrait" horizontalDpi="300" verticalDpi="300" r:id="rId1"/>
  <rowBreaks count="1" manualBreakCount="1">
    <brk id="41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додаток 1 </vt:lpstr>
      <vt:lpstr>додаток 2</vt:lpstr>
      <vt:lpstr>Додаток4</vt:lpstr>
      <vt:lpstr>'додаток 1 '!Область_печати</vt:lpstr>
      <vt:lpstr>'додаток 2'!Область_печати</vt:lpstr>
      <vt:lpstr>Додаток4!Область_печати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Silenko.O</dc:creator>
  <dc:description/>
  <cp:lastModifiedBy>Silenko Olga</cp:lastModifiedBy>
  <cp:revision>12</cp:revision>
  <cp:lastPrinted>2025-01-21T10:35:15Z</cp:lastPrinted>
  <dcterms:created xsi:type="dcterms:W3CDTF">2006-09-16T00:00:00Z</dcterms:created>
  <dcterms:modified xsi:type="dcterms:W3CDTF">2025-01-21T10:35:16Z</dcterms:modified>
  <dc:language>uk-UA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