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15" yWindow="-285" windowWidth="17685" windowHeight="11610" tabRatio="500"/>
  </bookViews>
  <sheets>
    <sheet name="додаток 6" sheetId="6" r:id="rId1"/>
  </sheets>
  <definedNames>
    <definedName name="_xlnm.Print_Area" localSheetId="0">'додаток 6'!$A$1:$J$120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1" i="6" l="1"/>
  <c r="I91" i="6"/>
  <c r="J91" i="6"/>
  <c r="K91" i="6"/>
  <c r="G91" i="6"/>
  <c r="J100" i="6"/>
  <c r="G100" i="6"/>
  <c r="H15" i="6" l="1"/>
  <c r="H56" i="6" l="1"/>
  <c r="H51" i="6"/>
  <c r="H17" i="6"/>
  <c r="H36" i="6"/>
  <c r="H32" i="6"/>
  <c r="H31" i="6"/>
  <c r="I102" i="6" l="1"/>
  <c r="H81" i="6" l="1"/>
  <c r="H80" i="6"/>
  <c r="I39" i="6"/>
  <c r="J39" i="6"/>
  <c r="G116" i="6"/>
  <c r="H18" i="6"/>
  <c r="I66" i="6"/>
  <c r="H27" i="6"/>
  <c r="H28" i="6"/>
  <c r="I72" i="6"/>
  <c r="J105" i="6" l="1"/>
  <c r="G105" i="6"/>
  <c r="H53" i="6" l="1"/>
  <c r="H29" i="6" l="1"/>
  <c r="I17" i="6"/>
  <c r="J17" i="6" s="1"/>
  <c r="F54" i="6" l="1"/>
  <c r="F55" i="6" s="1"/>
  <c r="E54" i="6"/>
  <c r="E55" i="6" s="1"/>
  <c r="E83" i="6" l="1"/>
  <c r="E62" i="6"/>
  <c r="G113" i="6"/>
  <c r="G114" i="6"/>
  <c r="G115" i="6"/>
  <c r="I71" i="6" l="1"/>
  <c r="J71" i="6" s="1"/>
  <c r="H26" i="6"/>
  <c r="J60" i="6" l="1"/>
  <c r="G60" i="6"/>
  <c r="H38" i="6" l="1"/>
  <c r="H111" i="6" l="1"/>
  <c r="H102" i="6" s="1"/>
  <c r="H83" i="6"/>
  <c r="H71" i="6"/>
  <c r="J66" i="6" l="1"/>
  <c r="G96" i="6" l="1"/>
  <c r="H70" i="6" l="1"/>
  <c r="G104" i="6"/>
  <c r="J104" i="6"/>
  <c r="G107" i="6"/>
  <c r="J107" i="6"/>
  <c r="G106" i="6"/>
  <c r="J106" i="6"/>
  <c r="G71" i="6"/>
  <c r="J72" i="6"/>
  <c r="J70" i="6" s="1"/>
  <c r="G72" i="6" l="1"/>
  <c r="G70" i="6" s="1"/>
  <c r="I70" i="6"/>
  <c r="G32" i="6"/>
  <c r="G81" i="6"/>
  <c r="H47" i="6"/>
  <c r="H46" i="6"/>
  <c r="J79" i="6"/>
  <c r="J78" i="6" s="1"/>
  <c r="I79" i="6"/>
  <c r="I78" i="6" s="1"/>
  <c r="H79" i="6" l="1"/>
  <c r="G80" i="6"/>
  <c r="G112" i="6"/>
  <c r="G79" i="6" l="1"/>
  <c r="G78" i="6" s="1"/>
  <c r="H78" i="6"/>
  <c r="H84" i="6"/>
  <c r="I84" i="6"/>
  <c r="J84" i="6"/>
  <c r="H82" i="6"/>
  <c r="I82" i="6"/>
  <c r="J82" i="6"/>
  <c r="G83" i="6"/>
  <c r="G82" i="6" s="1"/>
  <c r="I74" i="6" l="1"/>
  <c r="H74" i="6"/>
  <c r="J74" i="6"/>
  <c r="J73" i="6" s="1"/>
  <c r="I73" i="6" l="1"/>
  <c r="H73" i="6" l="1"/>
  <c r="H61" i="6"/>
  <c r="H52" i="6" s="1"/>
  <c r="I61" i="6"/>
  <c r="I52" i="6" s="1"/>
  <c r="G62" i="6"/>
  <c r="G61" i="6" s="1"/>
  <c r="G63" i="6"/>
  <c r="J62" i="6" l="1"/>
  <c r="J61" i="6" s="1"/>
  <c r="J52" i="6" s="1"/>
  <c r="F98" i="6"/>
  <c r="G101" i="6" l="1"/>
  <c r="H40" i="6" l="1"/>
  <c r="H39" i="6" s="1"/>
  <c r="J103" i="6" l="1"/>
  <c r="J102" i="6" s="1"/>
  <c r="G103" i="6" l="1"/>
  <c r="H65" i="6"/>
  <c r="I65" i="6"/>
  <c r="J65" i="6"/>
  <c r="G66" i="6"/>
  <c r="G65" i="6" s="1"/>
  <c r="G111" i="6"/>
  <c r="G102" i="6" l="1"/>
  <c r="G27" i="6"/>
  <c r="G31" i="6"/>
  <c r="H30" i="6" l="1"/>
  <c r="H19" i="6" s="1"/>
  <c r="G40" i="6"/>
  <c r="G39" i="6" s="1"/>
  <c r="G55" i="6"/>
  <c r="H89" i="6" l="1"/>
  <c r="I89" i="6"/>
  <c r="I88" i="6" s="1"/>
  <c r="J89" i="6"/>
  <c r="J88" i="6" s="1"/>
  <c r="F21" i="6" l="1"/>
  <c r="F31" i="6" s="1"/>
  <c r="G90" i="6" l="1"/>
  <c r="G89" i="6" s="1"/>
  <c r="H42" i="6"/>
  <c r="G46" i="6" l="1"/>
  <c r="G47" i="6"/>
  <c r="I87" i="6" l="1"/>
  <c r="I86" i="6" s="1"/>
  <c r="J87" i="6"/>
  <c r="J86" i="6" s="1"/>
  <c r="G97" i="6"/>
  <c r="I68" i="6"/>
  <c r="I64" i="6" s="1"/>
  <c r="J68" i="6"/>
  <c r="J64" i="6" s="1"/>
  <c r="H68" i="6"/>
  <c r="H48" i="6"/>
  <c r="J42" i="6"/>
  <c r="I42" i="6"/>
  <c r="G29" i="6"/>
  <c r="G99" i="6"/>
  <c r="G98" i="6"/>
  <c r="E98" i="6"/>
  <c r="F92" i="6"/>
  <c r="E92" i="6"/>
  <c r="G85" i="6"/>
  <c r="G69" i="6"/>
  <c r="G54" i="6"/>
  <c r="G53" i="6"/>
  <c r="G50" i="6"/>
  <c r="G49" i="6"/>
  <c r="J48" i="6"/>
  <c r="I48" i="6"/>
  <c r="G38" i="6"/>
  <c r="G37" i="6" s="1"/>
  <c r="J37" i="6"/>
  <c r="I37" i="6"/>
  <c r="G36" i="6"/>
  <c r="J30" i="6"/>
  <c r="J19" i="6" s="1"/>
  <c r="I30" i="6"/>
  <c r="G30" i="6" s="1"/>
  <c r="G28" i="6"/>
  <c r="G26" i="6"/>
  <c r="G25" i="6"/>
  <c r="G21" i="6"/>
  <c r="F25" i="6"/>
  <c r="F28" i="6" s="1"/>
  <c r="E21" i="6"/>
  <c r="G20" i="6"/>
  <c r="I19" i="6"/>
  <c r="G18" i="6"/>
  <c r="F18" i="6"/>
  <c r="E18" i="6"/>
  <c r="G17" i="6"/>
  <c r="J16" i="6"/>
  <c r="I16" i="6"/>
  <c r="H16" i="6"/>
  <c r="G15" i="6"/>
  <c r="G14" i="6" s="1"/>
  <c r="J14" i="6"/>
  <c r="I14" i="6"/>
  <c r="G68" i="6" l="1"/>
  <c r="H64" i="6"/>
  <c r="G84" i="6"/>
  <c r="G67" i="6"/>
  <c r="H88" i="6"/>
  <c r="E25" i="6"/>
  <c r="E28" i="6" s="1"/>
  <c r="E31" i="6"/>
  <c r="J41" i="6"/>
  <c r="J13" i="6" s="1"/>
  <c r="J12" i="6" s="1"/>
  <c r="J117" i="6" s="1"/>
  <c r="H37" i="6"/>
  <c r="I41" i="6"/>
  <c r="I13" i="6" s="1"/>
  <c r="I12" i="6" s="1"/>
  <c r="I117" i="6" s="1"/>
  <c r="G56" i="6"/>
  <c r="G52" i="6" s="1"/>
  <c r="G19" i="6"/>
  <c r="G42" i="6"/>
  <c r="G16" i="6"/>
  <c r="H14" i="6"/>
  <c r="G48" i="6"/>
  <c r="G51" i="6"/>
  <c r="G92" i="6"/>
  <c r="G74" i="6" l="1"/>
  <c r="G73" i="6" s="1"/>
  <c r="H87" i="6"/>
  <c r="H86" i="6" s="1"/>
  <c r="G88" i="6"/>
  <c r="H41" i="6"/>
  <c r="H13" i="6" s="1"/>
  <c r="G41" i="6"/>
  <c r="K117" i="6" l="1"/>
  <c r="G87" i="6"/>
  <c r="G86" i="6" s="1"/>
  <c r="G13" i="6"/>
  <c r="G12" i="6" s="1"/>
  <c r="H12" i="6"/>
  <c r="H117" i="6" s="1"/>
  <c r="G117" i="6" l="1"/>
  <c r="G64" i="6"/>
</calcChain>
</file>

<file path=xl/sharedStrings.xml><?xml version="1.0" encoding="utf-8"?>
<sst xmlns="http://schemas.openxmlformats.org/spreadsheetml/2006/main" count="413" uniqueCount="223">
  <si>
    <t>(код бюджету)</t>
  </si>
  <si>
    <t>Усього</t>
  </si>
  <si>
    <t>Спеціальний фонд</t>
  </si>
  <si>
    <t>усього</t>
  </si>
  <si>
    <t>1</t>
  </si>
  <si>
    <t>2</t>
  </si>
  <si>
    <t>3</t>
  </si>
  <si>
    <t>4</t>
  </si>
  <si>
    <t>5</t>
  </si>
  <si>
    <t>6</t>
  </si>
  <si>
    <t>Загальний фонд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</si>
  <si>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</si>
  <si>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</si>
  <si>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у тому числі бюджет розвитку</t>
  </si>
  <si>
    <t>0200000</t>
  </si>
  <si>
    <t>Виконавчий комітет Білозірської сільської ради</t>
  </si>
  <si>
    <t>0210000</t>
  </si>
  <si>
    <t>0100</t>
  </si>
  <si>
    <t>ДЕРЖАВНЕ УПРАВЛІННЯ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</si>
  <si>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</si>
  <si>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</si>
  <si>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</si>
  <si>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</si>
  <si>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</si>
  <si>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Інші програми та заходи у сфері охорони здоров’я</t>
  </si>
  <si>
    <t>СОЦІАЛЬНИЙ ЗАХИСТ ТА СОЦІАЛЬНЕ ЗАБЕЗПЕЧЕННЯ</t>
  </si>
  <si>
    <t>0213032</t>
  </si>
  <si>
    <t>3032</t>
  </si>
  <si>
    <t>1070</t>
  </si>
  <si>
    <t>Надання пільг окремим категоріям громадян з оплати послуг зв'язку</t>
  </si>
  <si>
    <t>0213033</t>
  </si>
  <si>
    <t>3033</t>
  </si>
  <si>
    <t>Компенсаційні виплати на пільговий проїзд автомобільним транспортом окремим категоріям громадян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</si>
  <si>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</si>
  <si>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</si>
  <si>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</si>
  <si>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0213090</t>
  </si>
  <si>
    <t>Видатки на поховання учасників бойових дій та осіб з інвалідністю внаслідок війни</t>
  </si>
  <si>
    <t>0213160</t>
  </si>
  <si>
    <t>3160</t>
  </si>
  <si>
    <t>0213241</t>
  </si>
  <si>
    <t>Забезпечення діяльності інших закладів у сфері соціального захисту і соціального забезпечення</t>
  </si>
  <si>
    <t>0213242</t>
  </si>
  <si>
    <t>1090</t>
  </si>
  <si>
    <t>Інші заходи у сфері соціального захисту і соціального забезпечення</t>
  </si>
  <si>
    <t>0214082</t>
  </si>
  <si>
    <t>0829</t>
  </si>
  <si>
    <t>Інші заходи в галузі культури і мистецтва</t>
  </si>
  <si>
    <t>0810</t>
  </si>
  <si>
    <t>0216020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</si>
  <si>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</si>
  <si>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</si>
  <si>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</si>
  <si>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</si>
  <si>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</si>
  <si>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</si>
  <si>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</si>
  <si>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</si>
  <si>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</si>
  <si>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0217461</t>
  </si>
  <si>
    <t>7461</t>
  </si>
  <si>
    <t>0456</t>
  </si>
  <si>
    <t>0490</t>
  </si>
  <si>
    <t>0218230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</si>
  <si>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</si>
  <si>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</si>
  <si>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</si>
  <si>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</si>
  <si>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</si>
  <si>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</si>
  <si>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0133</t>
  </si>
  <si>
    <t>3700000</t>
  </si>
  <si>
    <t>3710000</t>
  </si>
  <si>
    <t>9770</t>
  </si>
  <si>
    <t>0180</t>
  </si>
  <si>
    <t>Інші субвенції з місцевого бюджету</t>
  </si>
  <si>
    <t>Код Програмної класифікації видатків та кредитування місцевого бюджету</t>
  </si>
  <si>
    <t>УСЬОГО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</si>
  <si>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</si>
  <si>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
місцевої/регіональної програми</t>
  </si>
  <si>
    <t>Дата та номер документа, яким затверджено місцеву регіональну програму</t>
  </si>
  <si>
    <t>7</t>
  </si>
  <si>
    <t>8</t>
  </si>
  <si>
    <t>9</t>
  </si>
  <si>
    <t>10</t>
  </si>
  <si>
    <t>0210180</t>
  </si>
  <si>
    <t>Інша діяльність у сфері державного управління</t>
  </si>
  <si>
    <t>2111</t>
  </si>
  <si>
    <t>2152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</si>
  <si>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</si>
  <si>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</si>
  <si>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4082</t>
  </si>
  <si>
    <t xml:space="preserve">Програма«Заходи з надання послуг по транспортуванню тіл померлих з місць виявлення на території Білозірської сільської ради на 2021-2025 роки»
</t>
  </si>
  <si>
    <t xml:space="preserve"> рішення сільської ради від 22.12.2020 року № 4-16/VIII</t>
  </si>
  <si>
    <t>Програма«Благоустрій населених пунктів на території Білозірської сільської ради на 2021-2025 роки»</t>
  </si>
  <si>
    <t xml:space="preserve"> рішення сільської ради від 22.12.2020 року № 4-11/VIII</t>
  </si>
  <si>
    <t>Здійснення  заходів із землеустрою</t>
  </si>
  <si>
    <t>Утримання та розвиток автомобільних доріг  та дорожньої інфраструктури за рахунок коштів місцевого бюджету</t>
  </si>
  <si>
    <t>Програма утримання та ремонту автомобільних доріг загального користування, у тому числі місцевого значення та вулиць і доріг комунальної власності Білозірсмької сільської ради на 2021-2025 роки</t>
  </si>
  <si>
    <t xml:space="preserve"> рішення сільської ради від 22.12.2020 року № 4-12/VIII</t>
  </si>
  <si>
    <t>Програма«Про забезпечення діяльності поліцейського офіцера громади в Білозірській ТГ на період 2021-2025 роки».</t>
  </si>
  <si>
    <t xml:space="preserve"> рішення сільської ради від 22.12.2020 року № 4-13/VIII</t>
  </si>
  <si>
    <t>Програма «Екологія 2021-2025».</t>
  </si>
  <si>
    <t xml:space="preserve"> рішення сільської ради від 22.12.2020 року № 4-27/VIII</t>
  </si>
  <si>
    <t>Фінансовий відділ Білозірської сільської ради</t>
  </si>
  <si>
    <t>МІЖБЮДЖЕТНІ ТРАНСФЕРТИ</t>
  </si>
  <si>
    <t>Програма «Призовна діяльність» на 2021-2025 рік.</t>
  </si>
  <si>
    <t xml:space="preserve"> рішення сільської ради від 22.12.2020 року № 4-29/VIII</t>
  </si>
  <si>
    <t>X</t>
  </si>
  <si>
    <t/>
  </si>
  <si>
    <t>"Про бюджет Білозірської сільської  територіальної громади  на 2024 рік" (2350100000)</t>
  </si>
  <si>
    <t>ЕКОНОМІЧНА ДІЯЛЬНІСТЬ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</si>
  <si>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</si>
  <si>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</si>
  <si>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</si>
  <si>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</si>
  <si>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ІНША ДІЯЛЬНІСТЬ</t>
  </si>
  <si>
    <t>0218130</t>
  </si>
  <si>
    <t>8130</t>
  </si>
  <si>
    <t>0320</t>
  </si>
  <si>
    <t>Забезпечення діяльності місцевої та добровільної пожежної охорони</t>
  </si>
  <si>
    <t>ОХОРОНА ЗДОРОВ’Я</t>
  </si>
  <si>
    <t>Програма розвитку охорони здоров’я   Білозірської сільської територіальної громади на 2021-2025 роки (зі змінами)</t>
  </si>
  <si>
    <t>рішення сільської ради від 22.12.2020 року № 4-23/VIII, зміни від 22.12.2021 № 25-18/VIII, 30.01.2023 №46-4/VIII, 28.02.2023 № 47-3/VIII</t>
  </si>
  <si>
    <t>Комплекснаї програма «Турбота» Білозірської територіальної громади на 2021-2025 роки (зі змінами)</t>
  </si>
  <si>
    <t>КУЛЬТУРА I МИСТЕЦТВО</t>
  </si>
  <si>
    <t>ФIЗИЧНА КУЛЬТУРА I СПОРТ</t>
  </si>
  <si>
    <t>ЖИТЛОВО-КОМУНАЛЬНЕ ГОСПОДАРСТВО</t>
  </si>
  <si>
    <t>Програма «Організація суспільно корисних робіт для порушників, на яких судом накладено адміністративне стягнення у вигляді виконання суспільно корисних робіт, у Білозірській сільській раді на 2021-2025 роки»</t>
  </si>
  <si>
    <t xml:space="preserve"> рішення сільської ради від 22.12.2020 року № 4-19/VIII</t>
  </si>
  <si>
    <t>Програма  «Забезпечення пожежної безпеки у Білозірській ТГ на 2021-2025 роки» (зі змінами)</t>
  </si>
  <si>
    <t>Комплексної програми розвитку освіти  Білозірської сільської територіальної громади на 2021-2025 роки зі змінами</t>
  </si>
  <si>
    <t xml:space="preserve"> рішення сільської ради від 22.12.2020 року № 4-32/VIII, зміни від 22.12.2022 № 45-13/ VIII</t>
  </si>
  <si>
    <t>гривні</t>
  </si>
  <si>
    <t xml:space="preserve">Програми «Розвиток та фінансова підтримка комунального підприємства Ірдинське Білозірської сільської ради на 2024 рік».
</t>
  </si>
  <si>
    <t>Програма «Розвиток та фінансова підтримка комунального підприємства  Білозірської сільської ради на 2024  рік»</t>
  </si>
  <si>
    <t>0217680</t>
  </si>
  <si>
    <t>Членські внески до асоціацій органів місцевого самоврядування</t>
  </si>
  <si>
    <t>Програма «Членські внески на 2021-2025 роки» (зі змінами)</t>
  </si>
  <si>
    <t>Додаток 6</t>
  </si>
  <si>
    <t>рішення сільської ради від 26.09.2023 №  59-3/VIII</t>
  </si>
  <si>
    <t>Комплексна програма розвитку галузі культури Білозірської сільської територіальної громади  на 2021-2025 роки» (зі змінаим)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</si>
  <si>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</si>
  <si>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3719730</t>
  </si>
  <si>
    <t>9730</t>
  </si>
  <si>
    <t xml:space="preserve">до  рішення Білозірської сільської  ради   від 20.12.2023 № 64-35/VIII
</t>
  </si>
  <si>
    <t>Про комплексну програму щодо медичного, соціального забезпечення, адаптації, психологічної реабілітації, професійної підготовки (перепідготовки) осіб, які здійснювали заходи з оборони та захисту територіальної цілісності, незалежності та суверенітету України, починаючи з 2014 року, та членів їх сімей Білозірської сільської територіальної громади на 2023-2027 роки, (зі змінами)</t>
  </si>
  <si>
    <t xml:space="preserve">Програми «Єдності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2024-2027 роки» 
</t>
  </si>
  <si>
    <t>Програма розвитку фізичної культури і спорту Білозірської сільської територіальної громади  на 2021-2025 роки (зі змінами)</t>
  </si>
  <si>
    <t xml:space="preserve"> рішення сільської ради від 22.12.2020 року № 4-34/VIII, зміни від 29.01.2024 № 65-15/VIII </t>
  </si>
  <si>
    <t>0217351</t>
  </si>
  <si>
    <t>Розроблення комплексних планів просторового розвитку територій територіальних громад</t>
  </si>
  <si>
    <t>0215011</t>
  </si>
  <si>
    <t>Проведення навчально-тренувальних зборів і змагань з олімпійських видів спорту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</si>
  <si>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</si>
  <si>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виплати однорозової грошової допомоги випускникам закладів загальної середньої освіти Білозірської сільської територіаольної громади із числа дітей-сиріт та дітей, позбавлених батьківського піклування у 2024-2029 роках.</t>
  </si>
  <si>
    <t>рішення сесії від 29 січня 2024 року  № 65-14 /VIII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</si>
  <si>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</si>
  <si>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</si>
  <si>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</si>
  <si>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</si>
  <si>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0218240</t>
  </si>
  <si>
    <t>Заходи та роботи з територіальної оборони</t>
  </si>
  <si>
    <t>Програма "Підтримка  діяльності органів виконавчої влади на 2021-2024 роки»</t>
  </si>
  <si>
    <t>Заходи із запобігання та ліквідації надзвичайних ситуацій та наслідків стихійного лиха</t>
  </si>
  <si>
    <t>рішення сесії від 28.02.2024 № 67-5/VІІІ</t>
  </si>
  <si>
    <t>Про затвердження Програми «Надання фінансової підтримки для матеріально-технічного забезпечення військової частини А 4507 на 2024 рік</t>
  </si>
  <si>
    <t>Програма підтримки територіальної оборони, інших сил безпеки, сил оборони та Збройних Сил України на 2023-2025роки</t>
  </si>
  <si>
    <t xml:space="preserve"> рішення сільської ради від 29.01.2024 року   №  65-2/VIII</t>
  </si>
  <si>
    <t xml:space="preserve">рішення сесії від  24.02.2021 року №8-20/VІІІ </t>
  </si>
  <si>
    <t>рішення сесії від 28.02.2024 року №  67-3/VIII</t>
  </si>
  <si>
    <t xml:space="preserve">рішення сесії від 29.03.2023 № 48-5/VІІІ </t>
  </si>
  <si>
    <t>Рішення сесія  від 21.03.2024 № від 69-1/VIІІ</t>
  </si>
  <si>
    <t>рішення сільської ради від 29.01.2024 року № 65-3/VIII</t>
  </si>
  <si>
    <t xml:space="preserve"> рішення сільської ради  від 28.02.2023 № 47-1/VIII</t>
  </si>
  <si>
    <t xml:space="preserve"> рішення сільської ради від  29.03.2023 № 48-4/VІІІ</t>
  </si>
  <si>
    <t>0217670</t>
  </si>
  <si>
    <t>7670</t>
  </si>
  <si>
    <t>Внески до статутного капіталу суб’єктів господарювання</t>
  </si>
  <si>
    <t>Секретар сільської ради</t>
  </si>
  <si>
    <t>Тетяна ДІБРОВА</t>
  </si>
  <si>
    <t>Розподіл витрат бюджету  Білозірської сільської територіальної громди на реалізацію місцевих/регіональних програм у 2024 році</t>
  </si>
  <si>
    <t>Програми «Забезпечення виконання судових рішень та виконавчих документів на 2023-2025 роки»</t>
  </si>
  <si>
    <t>Комплексна програма розвитку надання соціальних послуг КЗ «ЦНСП Білозірської сільської ради» на 2024 рік» (зі змінами)</t>
  </si>
  <si>
    <t xml:space="preserve"> рішення сільської ради від 20.12.2023 року № 64-32/VIII, зміни від 28.03.2024 №70-3/VIIІ</t>
  </si>
  <si>
    <t>Про затвердження Програми та Порядку безоплатного поховання померлих (загиблих) військовослужбовців на 2024-2025 роки (зі змінами)</t>
  </si>
  <si>
    <t xml:space="preserve"> рішення сільської ради від 28.03.2024 №70-1/VIIІ</t>
  </si>
  <si>
    <t xml:space="preserve">Програма  утримання та ремонту автомобільних доріг загального користування, у тому числі місцевого значення та вулиць і доріг комунальної власності Білозірсмької сільської ради на 2021-2025 роки </t>
  </si>
  <si>
    <t>Управління містобудування та архітектури Білозірської сільської ради</t>
  </si>
  <si>
    <t xml:space="preserve"> рішення сесії від 26.04.202 року № 71-3 /VIII</t>
  </si>
  <si>
    <t>Про затвердження Програми Білозірської сільської територіальної громади" Про підтримку Черкаського батальйону територіальної оборони в/ч А 7324" на 2022-2025роки</t>
  </si>
  <si>
    <t>рішення  виконавчого комітету Білозірської сільської ради  02.09.2022 року № 106</t>
  </si>
  <si>
    <t xml:space="preserve">рішення сільської ради від 22.12.2022 року № 45-21/VIII </t>
  </si>
  <si>
    <t>Програма «Надання фінансової підтримки для матеріально-технічного забезпечення військової частини А4648  на 2024 рік»</t>
  </si>
  <si>
    <t>рішення сесії від 26.04.2024 року  № 71-4 /VIII</t>
  </si>
  <si>
    <t xml:space="preserve"> рішення сільської ради від 13.12.2022 року №  44-2/VIII</t>
  </si>
  <si>
    <t>Про затвердження Програми забезпечення громадського порядку та громадської безпеки на території Білозірської сільської територіальної громади Черкаського району Черкаської області на 2022-2026 роки (зі змінами)</t>
  </si>
  <si>
    <t>0218110</t>
  </si>
  <si>
    <t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t>
  </si>
  <si>
    <t xml:space="preserve"> рішення сільської ради  31.07.2024 №75-4/VIII</t>
  </si>
  <si>
    <t xml:space="preserve"> рішення сільської ради від  31.07.2024 №75-3/VIII</t>
  </si>
  <si>
    <t xml:space="preserve"> рішення сільської ради від 31.07.2024 №75-4/VIII</t>
  </si>
  <si>
    <t xml:space="preserve"> рішення сільської ради  31.07.2024 №75-3/VIII</t>
  </si>
  <si>
    <t>0217650</t>
  </si>
  <si>
    <t>7650</t>
  </si>
  <si>
    <t>Проведення експертної  грошової  оцінки  земельної ділянки чи права на неї</t>
  </si>
  <si>
    <t xml:space="preserve">рішення сесії від  10.10.2024 року №77-2/VІІІ </t>
  </si>
  <si>
    <t xml:space="preserve"> рішення сільської ради від 10.10.2024 року № 77-48/VIII</t>
  </si>
  <si>
    <t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t>
  </si>
  <si>
    <t>Програма створення  місцевої автоматизованої системи централізованого оповіщення Білозірської сільської територіальної громади на 2024 – 2025 роки</t>
  </si>
  <si>
    <t xml:space="preserve">Програма «Покращення якості надання адміністративних послуг територіального сервісного центру № 7141 регіонального сервісного центру ГСЦ МВС в Черкаській області (філії ГСЦ МВС) на 2024-2025 роки» </t>
  </si>
  <si>
    <t xml:space="preserve">Програма  протидії тероризму на території Білозірської сільської територіальної громади на 2021-2025 роки
</t>
  </si>
  <si>
    <t xml:space="preserve">рішення сесії від  31.07.2024  року №75-7/VІІІ </t>
  </si>
  <si>
    <t xml:space="preserve">рішення сесії від  11.11.2024 року №79-1/VІІІ </t>
  </si>
  <si>
    <t>Програма «Надання фінансової підтримки для матеріально-технічного забезпечення військової частини А4844  на 2024-2025 роки"</t>
  </si>
  <si>
    <t>Рішення сесія  від 11.11..2024 № від 79-4/VIІІ</t>
  </si>
  <si>
    <t>Рішення сесія  від 11.11.2024 № від 79-4/VIІІ</t>
  </si>
  <si>
    <t xml:space="preserve">Програма «Підтримка державної політики у сфері казначейського обслуговування бюджетних коштів  на 2024-2025 роки"
</t>
  </si>
  <si>
    <t>рішення сесії від 05.12.2024 №80-1/VIII</t>
  </si>
  <si>
    <t xml:space="preserve">Програма забезпечення безперебійного функціонування системи казначейського обслуговування в Черкаській області на 2022-2025 роки 
</t>
  </si>
  <si>
    <t>рішення сесії  від 05.12.2024 №80-1/VIII</t>
  </si>
  <si>
    <t>(в редакції рішення сесії  від 20.12.024 р.№ 81-3/VIII)</t>
  </si>
  <si>
    <t>рішення сесії від 20.12.2024 року № 81-5/VІІІ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</si>
</sst>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5"/>
      <color indexed="8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2" fillId="3" borderId="4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5" fillId="0" borderId="0" xfId="0" applyFont="1"/>
    <xf numFmtId="0" fontId="2" fillId="0" borderId="2" xfId="0" applyFont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6" fillId="0" borderId="0" xfId="0" applyFont="1"/>
    <xf numFmtId="49" fontId="2" fillId="0" borderId="2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top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/>
    <xf numFmtId="0" fontId="8" fillId="0" borderId="0" xfId="0" applyFont="1" applyAlignment="1">
      <alignment wrapText="1"/>
    </xf>
    <xf numFmtId="4" fontId="3" fillId="3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/>
    <xf numFmtId="0" fontId="3" fillId="3" borderId="0" xfId="0" applyFont="1" applyFill="1" applyAlignment="1" applyProtection="1"/>
    <xf numFmtId="0" fontId="4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/>
    <xf numFmtId="0" fontId="3" fillId="0" borderId="3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top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0" fontId="6" fillId="3" borderId="0" xfId="0" applyFont="1" applyFill="1"/>
    <xf numFmtId="0" fontId="3" fillId="3" borderId="8" xfId="0" applyFont="1" applyFill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</xf>
    <xf numFmtId="4" fontId="2" fillId="3" borderId="8" xfId="0" applyNumberFormat="1" applyFont="1" applyFill="1" applyBorder="1" applyAlignment="1" applyProtection="1">
      <alignment horizontal="right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12" fillId="5" borderId="8" xfId="0" applyFont="1" applyFill="1" applyBorder="1" applyAlignment="1" applyProtection="1">
      <alignment horizontal="center" vertical="center" wrapText="1"/>
    </xf>
    <xf numFmtId="4" fontId="2" fillId="5" borderId="8" xfId="0" applyNumberFormat="1" applyFont="1" applyFill="1" applyBorder="1" applyAlignment="1" applyProtection="1">
      <alignment horizontal="right" vertical="center" wrapText="1"/>
    </xf>
    <xf numFmtId="4" fontId="3" fillId="5" borderId="3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vertical="center" wrapText="1"/>
    </xf>
    <xf numFmtId="4" fontId="3" fillId="5" borderId="8" xfId="0" applyNumberFormat="1" applyFont="1" applyFill="1" applyBorder="1" applyAlignment="1" applyProtection="1">
      <alignment horizontal="right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5" borderId="0" xfId="0" applyFont="1" applyFill="1" applyBorder="1" applyAlignment="1" applyProtection="1">
      <alignment horizontal="left" vertical="top" wrapText="1"/>
    </xf>
    <xf numFmtId="0" fontId="3" fillId="5" borderId="0" xfId="0" applyFont="1" applyFill="1"/>
    <xf numFmtId="0" fontId="11" fillId="0" borderId="0" xfId="0" applyFont="1" applyAlignment="1" applyProtection="1"/>
    <xf numFmtId="0" fontId="11" fillId="3" borderId="0" xfId="0" applyFont="1" applyFill="1" applyAlignment="1" applyProtection="1"/>
    <xf numFmtId="4" fontId="11" fillId="0" borderId="0" xfId="0" applyNumberFormat="1" applyFont="1" applyAlignment="1" applyProtection="1">
      <alignment wrapText="1"/>
    </xf>
    <xf numFmtId="0" fontId="9" fillId="0" borderId="0" xfId="0" applyFont="1"/>
    <xf numFmtId="0" fontId="13" fillId="3" borderId="0" xfId="0" applyFont="1" applyFill="1" applyAlignment="1" applyProtection="1"/>
    <xf numFmtId="4" fontId="10" fillId="0" borderId="0" xfId="0" applyNumberFormat="1" applyFont="1" applyAlignment="1" applyProtection="1">
      <alignment wrapText="1"/>
    </xf>
    <xf numFmtId="0" fontId="10" fillId="0" borderId="0" xfId="0" applyFont="1" applyAlignment="1" applyProtection="1">
      <alignment wrapText="1"/>
    </xf>
    <xf numFmtId="4" fontId="14" fillId="0" borderId="10" xfId="0" applyNumberFormat="1" applyFont="1" applyBorder="1" applyAlignment="1" applyProtection="1">
      <alignment horizontal="right" vertical="center" wrapText="1"/>
    </xf>
    <xf numFmtId="49" fontId="15" fillId="0" borderId="8" xfId="0" applyNumberFormat="1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0" xfId="0" applyFont="1"/>
    <xf numFmtId="4" fontId="3" fillId="0" borderId="3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15" fillId="3" borderId="8" xfId="0" applyFont="1" applyFill="1" applyBorder="1" applyAlignment="1" applyProtection="1">
      <alignment horizontal="left" vertical="center" wrapText="1"/>
    </xf>
    <xf numFmtId="4" fontId="16" fillId="3" borderId="8" xfId="0" applyNumberFormat="1" applyFont="1" applyFill="1" applyBorder="1" applyAlignment="1" applyProtection="1">
      <alignment horizontal="right" vertical="center" wrapText="1"/>
    </xf>
    <xf numFmtId="4" fontId="15" fillId="3" borderId="8" xfId="0" applyNumberFormat="1" applyFont="1" applyFill="1" applyBorder="1" applyAlignment="1" applyProtection="1">
      <alignment horizontal="right" vertical="center" wrapText="1"/>
    </xf>
    <xf numFmtId="4" fontId="15" fillId="3" borderId="3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wrapText="1"/>
    </xf>
    <xf numFmtId="0" fontId="7" fillId="6" borderId="8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7"/>
  <sheetViews>
    <sheetView tabSelected="1" view="pageBreakPreview" topLeftCell="A97" zoomScaleNormal="100" zoomScaleSheetLayoutView="100" zoomScalePageLayoutView="95" workbookViewId="0">
      <selection activeCell="L91" sqref="L91"/>
    </sheetView>
  </sheetViews>
  <sheetFormatPr defaultRowHeight="15" x14ac:dyDescent="0.25"/>
  <cols>
    <col min="1" max="1" width="12.5703125" style="47" customWidth="1"/>
    <col min="2" max="2" width="9.85546875" style="47" customWidth="1"/>
    <col min="3" max="3" width="9.140625" style="47" customWidth="1"/>
    <col min="4" max="4" width="39.7109375" style="47" customWidth="1"/>
    <col min="5" max="5" width="37.5703125" style="48" customWidth="1"/>
    <col min="6" max="6" width="25.42578125" style="44" customWidth="1"/>
    <col min="7" max="7" width="14.42578125" style="113" customWidth="1"/>
    <col min="8" max="8" width="15.28515625" style="47" customWidth="1"/>
    <col min="9" max="9" width="11.42578125" style="47"/>
    <col min="10" max="10" width="12.85546875" style="24" customWidth="1"/>
    <col min="11" max="11" width="10.7109375" style="24" customWidth="1"/>
    <col min="12" max="253" width="7.85546875" style="24" customWidth="1"/>
    <col min="254" max="254" width="9.140625" style="24" hidden="1" customWidth="1"/>
    <col min="255" max="255" width="14.140625" style="24" customWidth="1"/>
    <col min="256" max="256" width="14.5703125" style="24" customWidth="1"/>
    <col min="257" max="257" width="15.28515625" style="24" customWidth="1"/>
    <col min="258" max="258" width="33" style="24" customWidth="1"/>
    <col min="259" max="259" width="29.28515625" style="24" customWidth="1"/>
    <col min="260" max="260" width="17" style="24" customWidth="1"/>
    <col min="261" max="264" width="12.5703125" style="24" customWidth="1"/>
    <col min="265" max="265" width="3.7109375" style="24" customWidth="1"/>
    <col min="266" max="509" width="7.85546875" style="24" customWidth="1"/>
    <col min="510" max="510" width="9.140625" style="24" hidden="1" customWidth="1"/>
    <col min="511" max="511" width="14.140625" style="24" customWidth="1"/>
    <col min="512" max="512" width="14.5703125" style="24" customWidth="1"/>
    <col min="513" max="513" width="15.28515625" style="24" customWidth="1"/>
    <col min="514" max="514" width="33" style="24" customWidth="1"/>
    <col min="515" max="515" width="29.28515625" style="24" customWidth="1"/>
    <col min="516" max="516" width="17" style="24" customWidth="1"/>
    <col min="517" max="520" width="12.5703125" style="24" customWidth="1"/>
    <col min="521" max="521" width="3.7109375" style="24" customWidth="1"/>
    <col min="522" max="765" width="7.85546875" style="24" customWidth="1"/>
    <col min="766" max="766" width="9.140625" style="24" hidden="1" customWidth="1"/>
    <col min="767" max="767" width="14.140625" style="24" customWidth="1"/>
    <col min="768" max="768" width="14.5703125" style="24" customWidth="1"/>
    <col min="769" max="769" width="15.28515625" style="24" customWidth="1"/>
    <col min="770" max="770" width="33" style="24" customWidth="1"/>
    <col min="771" max="771" width="29.28515625" style="24" customWidth="1"/>
    <col min="772" max="772" width="17" style="24" customWidth="1"/>
    <col min="773" max="776" width="12.5703125" style="24" customWidth="1"/>
    <col min="777" max="777" width="3.7109375" style="24" customWidth="1"/>
    <col min="778" max="1021" width="7.85546875" style="24" customWidth="1"/>
    <col min="1022" max="1022" width="9.140625" style="24" hidden="1" customWidth="1"/>
    <col min="1023" max="1023" width="14.140625" style="24" customWidth="1"/>
    <col min="1024" max="1025" width="14.5703125" style="24" customWidth="1"/>
    <col min="1026" max="16384" width="9.140625" style="25"/>
  </cols>
  <sheetData>
    <row r="1" spans="1:1025" ht="12.75" customHeight="1" x14ac:dyDescent="0.25">
      <c r="F1" s="28"/>
      <c r="G1" s="49"/>
      <c r="H1" s="50"/>
      <c r="I1" s="136" t="s">
        <v>139</v>
      </c>
      <c r="J1" s="136"/>
      <c r="K1" s="51"/>
    </row>
    <row r="2" spans="1:1025" s="53" customFormat="1" ht="15" customHeight="1" x14ac:dyDescent="0.2">
      <c r="A2" s="52"/>
      <c r="B2" s="52"/>
      <c r="D2" s="54"/>
      <c r="E2" s="55"/>
      <c r="F2" s="137" t="s">
        <v>145</v>
      </c>
      <c r="G2" s="137"/>
      <c r="H2" s="137"/>
      <c r="I2" s="137"/>
      <c r="J2" s="137"/>
      <c r="K2" s="54"/>
    </row>
    <row r="3" spans="1:1025" s="53" customFormat="1" ht="12" customHeight="1" x14ac:dyDescent="0.2">
      <c r="A3" s="52"/>
      <c r="B3" s="52"/>
      <c r="D3" s="56"/>
      <c r="E3" s="57"/>
      <c r="F3" s="136" t="s">
        <v>110</v>
      </c>
      <c r="G3" s="136"/>
      <c r="H3" s="136"/>
      <c r="I3" s="136"/>
      <c r="J3" s="136"/>
      <c r="K3" s="56"/>
    </row>
    <row r="4" spans="1:1025" s="53" customFormat="1" ht="12" customHeight="1" x14ac:dyDescent="0.2">
      <c r="A4" s="52"/>
      <c r="B4" s="52"/>
      <c r="D4" s="56"/>
      <c r="E4" s="57"/>
      <c r="F4" s="29"/>
      <c r="G4" s="140" t="s">
        <v>221</v>
      </c>
      <c r="H4" s="140"/>
      <c r="I4" s="140"/>
      <c r="J4" s="140"/>
      <c r="K4" s="56"/>
    </row>
    <row r="5" spans="1:1025" s="24" customFormat="1" ht="20.100000000000001" customHeight="1" x14ac:dyDescent="0.2">
      <c r="A5" s="23"/>
      <c r="B5" s="138" t="s">
        <v>181</v>
      </c>
      <c r="C5" s="138"/>
      <c r="D5" s="138"/>
      <c r="E5" s="138"/>
      <c r="F5" s="138"/>
      <c r="G5" s="138"/>
      <c r="H5" s="138"/>
      <c r="I5" s="138"/>
      <c r="J5" s="138"/>
      <c r="K5" s="138"/>
      <c r="L5" s="23"/>
    </row>
    <row r="6" spans="1:1025" s="24" customFormat="1" ht="11.1" customHeight="1" x14ac:dyDescent="0.2">
      <c r="A6" s="23"/>
      <c r="B6" s="23"/>
      <c r="C6" s="23"/>
      <c r="D6" s="23"/>
      <c r="E6" s="58"/>
      <c r="F6" s="30"/>
      <c r="G6" s="59"/>
      <c r="H6" s="23"/>
      <c r="I6" s="23"/>
      <c r="J6" s="23"/>
      <c r="K6" s="23"/>
      <c r="L6" s="23"/>
    </row>
    <row r="7" spans="1:1025" s="24" customFormat="1" ht="11.1" customHeight="1" x14ac:dyDescent="0.2">
      <c r="A7" s="23"/>
      <c r="B7" s="139">
        <v>2350100000</v>
      </c>
      <c r="C7" s="139"/>
      <c r="D7" s="139"/>
      <c r="E7" s="139"/>
      <c r="F7" s="30"/>
      <c r="G7" s="59"/>
      <c r="H7" s="23"/>
      <c r="I7" s="23"/>
      <c r="J7" s="23"/>
      <c r="K7" s="23"/>
      <c r="L7" s="23"/>
    </row>
    <row r="8" spans="1:1025" s="61" customFormat="1" ht="14.1" customHeight="1" x14ac:dyDescent="0.25">
      <c r="A8" s="60"/>
      <c r="B8" s="142" t="s">
        <v>0</v>
      </c>
      <c r="C8" s="142"/>
      <c r="D8" s="142"/>
      <c r="E8" s="142"/>
      <c r="F8" s="30"/>
      <c r="G8" s="60"/>
      <c r="H8" s="60"/>
      <c r="I8" s="60"/>
      <c r="J8" s="60" t="s">
        <v>133</v>
      </c>
      <c r="K8" s="60"/>
      <c r="L8" s="60"/>
    </row>
    <row r="9" spans="1:1025" ht="14.25" customHeight="1" x14ac:dyDescent="0.25">
      <c r="A9" s="134" t="s">
        <v>76</v>
      </c>
      <c r="B9" s="134" t="s">
        <v>11</v>
      </c>
      <c r="C9" s="134" t="s">
        <v>12</v>
      </c>
      <c r="D9" s="134" t="s">
        <v>78</v>
      </c>
      <c r="E9" s="135" t="s">
        <v>79</v>
      </c>
      <c r="F9" s="141" t="s">
        <v>80</v>
      </c>
      <c r="G9" s="134" t="s">
        <v>1</v>
      </c>
      <c r="H9" s="134" t="s">
        <v>10</v>
      </c>
      <c r="I9" s="134" t="s">
        <v>2</v>
      </c>
      <c r="J9" s="134"/>
      <c r="K9" s="23"/>
    </row>
    <row r="10" spans="1:1025" ht="123" customHeight="1" x14ac:dyDescent="0.25">
      <c r="A10" s="134"/>
      <c r="B10" s="134"/>
      <c r="C10" s="134"/>
      <c r="D10" s="134"/>
      <c r="E10" s="135"/>
      <c r="F10" s="141"/>
      <c r="G10" s="134"/>
      <c r="H10" s="134"/>
      <c r="I10" s="62" t="s">
        <v>3</v>
      </c>
      <c r="J10" s="13" t="s">
        <v>13</v>
      </c>
      <c r="K10" s="23"/>
    </row>
    <row r="11" spans="1:1025" x14ac:dyDescent="0.25">
      <c r="A11" s="13" t="s">
        <v>4</v>
      </c>
      <c r="B11" s="13" t="s">
        <v>5</v>
      </c>
      <c r="C11" s="13" t="s">
        <v>6</v>
      </c>
      <c r="D11" s="13" t="s">
        <v>7</v>
      </c>
      <c r="E11" s="63" t="s">
        <v>8</v>
      </c>
      <c r="F11" s="31" t="s">
        <v>9</v>
      </c>
      <c r="G11" s="13" t="s">
        <v>81</v>
      </c>
      <c r="H11" s="13" t="s">
        <v>82</v>
      </c>
      <c r="I11" s="62" t="s">
        <v>83</v>
      </c>
      <c r="J11" s="64" t="s">
        <v>84</v>
      </c>
      <c r="K11" s="23"/>
    </row>
    <row r="12" spans="1:1025" ht="26.25" customHeight="1" x14ac:dyDescent="0.25">
      <c r="A12" s="11" t="s">
        <v>14</v>
      </c>
      <c r="B12" s="11"/>
      <c r="C12" s="11"/>
      <c r="D12" s="18" t="s">
        <v>15</v>
      </c>
      <c r="E12" s="19"/>
      <c r="F12" s="32"/>
      <c r="G12" s="3">
        <f>G13</f>
        <v>16046053.810000001</v>
      </c>
      <c r="H12" s="3">
        <f>H13</f>
        <v>11606365.810000001</v>
      </c>
      <c r="I12" s="65">
        <f>I13</f>
        <v>4439688</v>
      </c>
      <c r="J12" s="3">
        <f>J13</f>
        <v>4439688</v>
      </c>
      <c r="K12" s="27"/>
    </row>
    <row r="13" spans="1:1025" ht="33" customHeight="1" x14ac:dyDescent="0.25">
      <c r="A13" s="11" t="s">
        <v>16</v>
      </c>
      <c r="B13" s="11"/>
      <c r="C13" s="11"/>
      <c r="D13" s="18" t="s">
        <v>15</v>
      </c>
      <c r="E13" s="19"/>
      <c r="F13" s="32"/>
      <c r="G13" s="3">
        <f>H13+I13</f>
        <v>16046053.810000001</v>
      </c>
      <c r="H13" s="3">
        <f>H14+H16+H19+H37+H39+H41+H52+H64</f>
        <v>11606365.810000001</v>
      </c>
      <c r="I13" s="3">
        <f>I14+I16+I19+I37+I39+I41+I52+I64</f>
        <v>4439688</v>
      </c>
      <c r="J13" s="3">
        <f>J14+J16+J19+J37+J39+J41+J52+J64</f>
        <v>4439688</v>
      </c>
      <c r="K13" s="23"/>
    </row>
    <row r="14" spans="1:1025" s="5" customFormat="1" ht="24.75" customHeight="1" x14ac:dyDescent="0.2">
      <c r="A14" s="1" t="s">
        <v>109</v>
      </c>
      <c r="B14" s="1" t="s">
        <v>17</v>
      </c>
      <c r="C14" s="1" t="s">
        <v>109</v>
      </c>
      <c r="D14" s="2" t="s">
        <v>18</v>
      </c>
      <c r="E14" s="6"/>
      <c r="F14" s="32"/>
      <c r="G14" s="3">
        <f>G15</f>
        <v>41000</v>
      </c>
      <c r="H14" s="3">
        <f t="shared" ref="H14:J14" si="0">H15</f>
        <v>41000</v>
      </c>
      <c r="I14" s="3">
        <f t="shared" si="0"/>
        <v>0</v>
      </c>
      <c r="J14" s="3">
        <f t="shared" si="0"/>
        <v>0</v>
      </c>
      <c r="K14" s="4"/>
    </row>
    <row r="15" spans="1:1025" ht="39" customHeight="1" x14ac:dyDescent="0.25">
      <c r="A15" s="13" t="s">
        <v>85</v>
      </c>
      <c r="B15" s="13" t="s">
        <v>74</v>
      </c>
      <c r="C15" s="62" t="s">
        <v>70</v>
      </c>
      <c r="D15" s="66" t="s">
        <v>86</v>
      </c>
      <c r="E15" s="12" t="s">
        <v>182</v>
      </c>
      <c r="F15" s="33" t="s">
        <v>140</v>
      </c>
      <c r="G15" s="3">
        <f t="shared" ref="G15:G36" si="1">H15+I15</f>
        <v>41000</v>
      </c>
      <c r="H15" s="21">
        <f>20000+21000</f>
        <v>41000</v>
      </c>
      <c r="I15" s="22">
        <v>0</v>
      </c>
      <c r="J15" s="21">
        <v>0</v>
      </c>
      <c r="K15" s="23"/>
    </row>
    <row r="16" spans="1:1025" s="17" customFormat="1" ht="24.75" customHeight="1" x14ac:dyDescent="0.25">
      <c r="A16" s="11"/>
      <c r="B16" s="11">
        <v>2000</v>
      </c>
      <c r="C16" s="67"/>
      <c r="D16" s="68" t="s">
        <v>121</v>
      </c>
      <c r="E16" s="20"/>
      <c r="F16" s="34"/>
      <c r="G16" s="3">
        <f>G17+G18</f>
        <v>3218820</v>
      </c>
      <c r="H16" s="3">
        <f t="shared" ref="H16:J16" si="2">H17+H18</f>
        <v>2708820</v>
      </c>
      <c r="I16" s="3">
        <f t="shared" si="2"/>
        <v>510000</v>
      </c>
      <c r="J16" s="3">
        <f t="shared" si="2"/>
        <v>510000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</row>
    <row r="17" spans="1:1025" ht="61.5" customHeight="1" x14ac:dyDescent="0.25">
      <c r="A17" s="13" t="s">
        <v>19</v>
      </c>
      <c r="B17" s="13" t="s">
        <v>87</v>
      </c>
      <c r="C17" s="13" t="s">
        <v>20</v>
      </c>
      <c r="D17" s="9" t="s">
        <v>21</v>
      </c>
      <c r="E17" s="12" t="s">
        <v>122</v>
      </c>
      <c r="F17" s="33" t="s">
        <v>123</v>
      </c>
      <c r="G17" s="3">
        <f t="shared" si="1"/>
        <v>2768820</v>
      </c>
      <c r="H17" s="21">
        <f>1530820+60000+20000+30000+195000+110000+80000+233000</f>
        <v>2258820</v>
      </c>
      <c r="I17" s="22">
        <f>510000</f>
        <v>510000</v>
      </c>
      <c r="J17" s="21">
        <f>I17</f>
        <v>510000</v>
      </c>
      <c r="K17" s="23"/>
    </row>
    <row r="18" spans="1:1025" ht="57" customHeight="1" x14ac:dyDescent="0.25">
      <c r="A18" s="13" t="s">
        <v>22</v>
      </c>
      <c r="B18" s="13" t="s">
        <v>88</v>
      </c>
      <c r="C18" s="13" t="s">
        <v>23</v>
      </c>
      <c r="D18" s="9" t="s">
        <v>24</v>
      </c>
      <c r="E18" s="12" t="str">
        <f>E17</f>
        <v>Програма розвитку охорони здоров’я   Білозірської сільської територіальної громади на 2021-2025 роки (зі змінами)</v>
      </c>
      <c r="F18" s="33" t="str">
        <f>F17</f>
        <v>рішення сільської ради від 22.12.2020 року № 4-23/VIII, зміни від 22.12.2021 № 25-18/VIII, 30.01.2023 №46-4/VIII, 28.02.2023 № 47-3/VIII</v>
      </c>
      <c r="G18" s="3">
        <f t="shared" si="1"/>
        <v>450000</v>
      </c>
      <c r="H18" s="21">
        <f>300000+50000+50000+50000</f>
        <v>450000</v>
      </c>
      <c r="I18" s="22">
        <v>0</v>
      </c>
      <c r="J18" s="21">
        <v>0</v>
      </c>
      <c r="K18" s="23"/>
    </row>
    <row r="19" spans="1:1025" s="17" customFormat="1" ht="36.75" customHeight="1" x14ac:dyDescent="0.25">
      <c r="A19" s="11"/>
      <c r="B19" s="11">
        <v>3000</v>
      </c>
      <c r="C19" s="11"/>
      <c r="D19" s="18" t="s">
        <v>25</v>
      </c>
      <c r="E19" s="20"/>
      <c r="F19" s="34"/>
      <c r="G19" s="3">
        <f>SUM(G20:G30)</f>
        <v>4459908</v>
      </c>
      <c r="H19" s="3">
        <f>SUM(H20:H30)</f>
        <v>4459908</v>
      </c>
      <c r="I19" s="3">
        <f>SUM(I20:I30)</f>
        <v>0</v>
      </c>
      <c r="J19" s="3">
        <f>SUM(J20:J30)</f>
        <v>0</v>
      </c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</row>
    <row r="20" spans="1:1025" ht="95.25" customHeight="1" x14ac:dyDescent="0.25">
      <c r="A20" s="13" t="s">
        <v>26</v>
      </c>
      <c r="B20" s="13" t="s">
        <v>27</v>
      </c>
      <c r="C20" s="13" t="s">
        <v>28</v>
      </c>
      <c r="D20" s="9" t="s">
        <v>29</v>
      </c>
      <c r="E20" s="12" t="s">
        <v>124</v>
      </c>
      <c r="F20" s="35" t="s">
        <v>198</v>
      </c>
      <c r="G20" s="3">
        <f t="shared" si="1"/>
        <v>17972</v>
      </c>
      <c r="H20" s="21">
        <v>17972</v>
      </c>
      <c r="I20" s="22">
        <v>0</v>
      </c>
      <c r="J20" s="21">
        <v>0</v>
      </c>
      <c r="K20" s="23"/>
    </row>
    <row r="21" spans="1:1025" ht="89.25" customHeight="1" x14ac:dyDescent="0.25">
      <c r="A21" s="13" t="s">
        <v>30</v>
      </c>
      <c r="B21" s="13" t="s">
        <v>31</v>
      </c>
      <c r="C21" s="13" t="s">
        <v>28</v>
      </c>
      <c r="D21" s="9" t="s">
        <v>32</v>
      </c>
      <c r="E21" s="12" t="str">
        <f>E20</f>
        <v>Комплекснаї програма «Турбота» Білозірської територіальної громади на 2021-2025 роки (зі змінами)</v>
      </c>
      <c r="F21" s="35" t="str">
        <f>F20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1" s="3">
        <f t="shared" si="1"/>
        <v>331880</v>
      </c>
      <c r="H21" s="21">
        <v>331880</v>
      </c>
      <c r="I21" s="22">
        <v>0</v>
      </c>
      <c r="J21" s="21">
        <v>0</v>
      </c>
      <c r="K21" s="23"/>
    </row>
    <row r="22" spans="1:1025" ht="27.75" customHeight="1" x14ac:dyDescent="0.25">
      <c r="A22" s="134" t="s">
        <v>76</v>
      </c>
      <c r="B22" s="134" t="s">
        <v>11</v>
      </c>
      <c r="C22" s="134" t="s">
        <v>12</v>
      </c>
      <c r="D22" s="134" t="s">
        <v>78</v>
      </c>
      <c r="E22" s="135" t="s">
        <v>79</v>
      </c>
      <c r="F22" s="133" t="s">
        <v>80</v>
      </c>
      <c r="G22" s="134" t="s">
        <v>1</v>
      </c>
      <c r="H22" s="134" t="s">
        <v>10</v>
      </c>
      <c r="I22" s="134" t="s">
        <v>2</v>
      </c>
      <c r="J22" s="134"/>
      <c r="K22" s="23"/>
    </row>
    <row r="23" spans="1:1025" ht="111.75" customHeight="1" x14ac:dyDescent="0.25">
      <c r="A23" s="134"/>
      <c r="B23" s="134"/>
      <c r="C23" s="134"/>
      <c r="D23" s="134"/>
      <c r="E23" s="135"/>
      <c r="F23" s="133"/>
      <c r="G23" s="134"/>
      <c r="H23" s="134"/>
      <c r="I23" s="62" t="s">
        <v>3</v>
      </c>
      <c r="J23" s="13" t="s">
        <v>13</v>
      </c>
      <c r="K23" s="23"/>
    </row>
    <row r="24" spans="1:1025" x14ac:dyDescent="0.25">
      <c r="A24" s="13" t="s">
        <v>4</v>
      </c>
      <c r="B24" s="13" t="s">
        <v>5</v>
      </c>
      <c r="C24" s="13" t="s">
        <v>6</v>
      </c>
      <c r="D24" s="13" t="s">
        <v>7</v>
      </c>
      <c r="E24" s="63" t="s">
        <v>8</v>
      </c>
      <c r="F24" s="31" t="s">
        <v>9</v>
      </c>
      <c r="G24" s="13" t="s">
        <v>81</v>
      </c>
      <c r="H24" s="13" t="s">
        <v>82</v>
      </c>
      <c r="I24" s="62" t="s">
        <v>83</v>
      </c>
      <c r="J24" s="64" t="s">
        <v>84</v>
      </c>
      <c r="K24" s="23"/>
    </row>
    <row r="25" spans="1:1025" ht="90" customHeight="1" x14ac:dyDescent="0.25">
      <c r="A25" s="13" t="s">
        <v>33</v>
      </c>
      <c r="B25" s="13" t="s">
        <v>34</v>
      </c>
      <c r="C25" s="13" t="s">
        <v>28</v>
      </c>
      <c r="D25" s="9" t="s">
        <v>35</v>
      </c>
      <c r="E25" s="12" t="str">
        <f>E21</f>
        <v>Комплекснаї програма «Турбота» Білозірської територіальної громади на 2021-2025 роки (зі змінами)</v>
      </c>
      <c r="F25" s="35" t="str">
        <f>F21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5" s="3">
        <f t="shared" si="1"/>
        <v>73500</v>
      </c>
      <c r="H25" s="21">
        <v>73500</v>
      </c>
      <c r="I25" s="22">
        <v>0</v>
      </c>
      <c r="J25" s="21">
        <v>0</v>
      </c>
      <c r="K25" s="23"/>
    </row>
    <row r="26" spans="1:1025" ht="51.75" customHeight="1" x14ac:dyDescent="0.25">
      <c r="A26" s="69" t="s">
        <v>36</v>
      </c>
      <c r="B26" s="13">
        <v>3090</v>
      </c>
      <c r="C26" s="13">
        <v>1070</v>
      </c>
      <c r="D26" s="9" t="s">
        <v>37</v>
      </c>
      <c r="E26" s="12" t="s">
        <v>185</v>
      </c>
      <c r="F26" s="33" t="s">
        <v>186</v>
      </c>
      <c r="G26" s="3">
        <f t="shared" si="1"/>
        <v>240000</v>
      </c>
      <c r="H26" s="21">
        <f>160000-118312+158312+40000</f>
        <v>240000</v>
      </c>
      <c r="I26" s="22">
        <v>0</v>
      </c>
      <c r="J26" s="21">
        <v>0</v>
      </c>
      <c r="K26" s="23"/>
    </row>
    <row r="27" spans="1:1025" ht="131.25" customHeight="1" x14ac:dyDescent="0.25">
      <c r="A27" s="7" t="s">
        <v>157</v>
      </c>
      <c r="B27" s="7" t="s">
        <v>158</v>
      </c>
      <c r="C27" s="7" t="s">
        <v>159</v>
      </c>
      <c r="D27" s="8" t="s">
        <v>160</v>
      </c>
      <c r="E27" s="12" t="s">
        <v>146</v>
      </c>
      <c r="F27" s="36" t="s">
        <v>216</v>
      </c>
      <c r="G27" s="3">
        <f t="shared" si="1"/>
        <v>20000</v>
      </c>
      <c r="H27" s="70">
        <f>150000-40000-90000</f>
        <v>20000</v>
      </c>
      <c r="I27" s="22">
        <v>0</v>
      </c>
      <c r="J27" s="21">
        <v>0</v>
      </c>
      <c r="K27" s="23"/>
    </row>
    <row r="28" spans="1:1025" ht="100.5" customHeight="1" x14ac:dyDescent="0.25">
      <c r="A28" s="13" t="s">
        <v>38</v>
      </c>
      <c r="B28" s="13" t="s">
        <v>39</v>
      </c>
      <c r="C28" s="13">
        <v>1010</v>
      </c>
      <c r="D28" s="9" t="s">
        <v>89</v>
      </c>
      <c r="E28" s="12" t="str">
        <f>E25</f>
        <v>Комплекснаї програма «Турбота» Білозірської територіальної громади на 2021-2025 роки (зі змінами)</v>
      </c>
      <c r="F28" s="129" t="str">
        <f>F25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8" s="3">
        <f>H28+I28</f>
        <v>270000</v>
      </c>
      <c r="H28" s="21">
        <f>350000-350000+350000-50000-30000</f>
        <v>270000</v>
      </c>
      <c r="I28" s="22">
        <v>0</v>
      </c>
      <c r="J28" s="21">
        <v>0</v>
      </c>
      <c r="K28" s="23"/>
    </row>
    <row r="29" spans="1:1025" ht="57.75" customHeight="1" x14ac:dyDescent="0.25">
      <c r="A29" s="69" t="s">
        <v>40</v>
      </c>
      <c r="B29" s="13">
        <v>3241</v>
      </c>
      <c r="C29" s="13" t="s">
        <v>43</v>
      </c>
      <c r="D29" s="71" t="s">
        <v>41</v>
      </c>
      <c r="E29" s="72" t="s">
        <v>183</v>
      </c>
      <c r="F29" s="33" t="s">
        <v>184</v>
      </c>
      <c r="G29" s="3">
        <f t="shared" si="1"/>
        <v>3138499</v>
      </c>
      <c r="H29" s="73">
        <f>2516499+30000+13000+15000+134000+40000+50000+80000+260000</f>
        <v>3138499</v>
      </c>
      <c r="I29" s="74">
        <v>0</v>
      </c>
      <c r="J29" s="73">
        <v>0</v>
      </c>
      <c r="K29" s="23"/>
    </row>
    <row r="30" spans="1:1025" ht="36.75" customHeight="1" x14ac:dyDescent="0.25">
      <c r="A30" s="13" t="s">
        <v>42</v>
      </c>
      <c r="B30" s="13" t="s">
        <v>90</v>
      </c>
      <c r="C30" s="13" t="s">
        <v>43</v>
      </c>
      <c r="D30" s="9" t="s">
        <v>44</v>
      </c>
      <c r="E30" s="12"/>
      <c r="F30" s="33"/>
      <c r="G30" s="3">
        <f>H30+I30</f>
        <v>368057</v>
      </c>
      <c r="H30" s="21">
        <f>H32+H36+H31</f>
        <v>368057</v>
      </c>
      <c r="I30" s="21">
        <f>I32</f>
        <v>0</v>
      </c>
      <c r="J30" s="21">
        <f>J32</f>
        <v>0</v>
      </c>
      <c r="K30" s="23"/>
    </row>
    <row r="31" spans="1:1025" ht="88.5" customHeight="1" x14ac:dyDescent="0.25">
      <c r="A31" s="75"/>
      <c r="B31" s="75"/>
      <c r="C31" s="75"/>
      <c r="D31" s="76"/>
      <c r="E31" s="12" t="str">
        <f>E21</f>
        <v>Комплекснаї програма «Турбота» Білозірської територіальної громади на 2021-2025 роки (зі змінами)</v>
      </c>
      <c r="F31" s="35" t="str">
        <f>F21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31" s="3">
        <f t="shared" ref="G31" si="3">H31+I31</f>
        <v>174057</v>
      </c>
      <c r="H31" s="21">
        <f>50000+100000+28057+30000-34000</f>
        <v>174057</v>
      </c>
      <c r="I31" s="22">
        <v>0</v>
      </c>
      <c r="J31" s="21">
        <v>0</v>
      </c>
      <c r="K31" s="23"/>
    </row>
    <row r="32" spans="1:1025" ht="79.5" customHeight="1" x14ac:dyDescent="0.25">
      <c r="A32" s="13"/>
      <c r="B32" s="13"/>
      <c r="C32" s="13"/>
      <c r="D32" s="9"/>
      <c r="E32" s="12" t="s">
        <v>155</v>
      </c>
      <c r="F32" s="35" t="s">
        <v>156</v>
      </c>
      <c r="G32" s="3">
        <f t="shared" si="1"/>
        <v>20000</v>
      </c>
      <c r="H32" s="21">
        <f>50000-30000</f>
        <v>20000</v>
      </c>
      <c r="I32" s="22">
        <v>0</v>
      </c>
      <c r="J32" s="21">
        <v>0</v>
      </c>
      <c r="K32" s="23"/>
    </row>
    <row r="33" spans="1:1025" ht="27.75" customHeight="1" x14ac:dyDescent="0.25">
      <c r="A33" s="134" t="s">
        <v>76</v>
      </c>
      <c r="B33" s="134" t="s">
        <v>11</v>
      </c>
      <c r="C33" s="134" t="s">
        <v>12</v>
      </c>
      <c r="D33" s="134" t="s">
        <v>78</v>
      </c>
      <c r="E33" s="135" t="s">
        <v>79</v>
      </c>
      <c r="F33" s="133" t="s">
        <v>80</v>
      </c>
      <c r="G33" s="134" t="s">
        <v>1</v>
      </c>
      <c r="H33" s="134" t="s">
        <v>10</v>
      </c>
      <c r="I33" s="134" t="s">
        <v>2</v>
      </c>
      <c r="J33" s="134"/>
      <c r="K33" s="23"/>
    </row>
    <row r="34" spans="1:1025" ht="109.5" customHeight="1" x14ac:dyDescent="0.25">
      <c r="A34" s="134"/>
      <c r="B34" s="134"/>
      <c r="C34" s="134"/>
      <c r="D34" s="134"/>
      <c r="E34" s="135"/>
      <c r="F34" s="133"/>
      <c r="G34" s="134"/>
      <c r="H34" s="134"/>
      <c r="I34" s="62" t="s">
        <v>3</v>
      </c>
      <c r="J34" s="13" t="s">
        <v>13</v>
      </c>
      <c r="K34" s="23"/>
    </row>
    <row r="35" spans="1:1025" x14ac:dyDescent="0.25">
      <c r="A35" s="13" t="s">
        <v>4</v>
      </c>
      <c r="B35" s="13" t="s">
        <v>5</v>
      </c>
      <c r="C35" s="13" t="s">
        <v>6</v>
      </c>
      <c r="D35" s="13" t="s">
        <v>7</v>
      </c>
      <c r="E35" s="63" t="s">
        <v>8</v>
      </c>
      <c r="F35" s="31" t="s">
        <v>9</v>
      </c>
      <c r="G35" s="13" t="s">
        <v>81</v>
      </c>
      <c r="H35" s="13" t="s">
        <v>82</v>
      </c>
      <c r="I35" s="62" t="s">
        <v>83</v>
      </c>
      <c r="J35" s="64" t="s">
        <v>84</v>
      </c>
      <c r="K35" s="23"/>
    </row>
    <row r="36" spans="1:1025" ht="129.75" customHeight="1" x14ac:dyDescent="0.25">
      <c r="A36" s="13"/>
      <c r="B36" s="13"/>
      <c r="C36" s="13"/>
      <c r="D36" s="9"/>
      <c r="E36" s="12" t="s">
        <v>146</v>
      </c>
      <c r="F36" s="36" t="s">
        <v>215</v>
      </c>
      <c r="G36" s="3">
        <f t="shared" si="1"/>
        <v>174000</v>
      </c>
      <c r="H36" s="21">
        <f>95000+150000+45000-100000-16000</f>
        <v>174000</v>
      </c>
      <c r="I36" s="22">
        <v>0</v>
      </c>
      <c r="J36" s="21">
        <v>0</v>
      </c>
      <c r="K36" s="23"/>
    </row>
    <row r="37" spans="1:1025" s="17" customFormat="1" ht="30" customHeight="1" x14ac:dyDescent="0.25">
      <c r="A37" s="11"/>
      <c r="B37" s="11">
        <v>4000</v>
      </c>
      <c r="C37" s="11"/>
      <c r="D37" s="18" t="s">
        <v>125</v>
      </c>
      <c r="E37" s="20"/>
      <c r="F37" s="34"/>
      <c r="G37" s="3">
        <f>G38</f>
        <v>35000</v>
      </c>
      <c r="H37" s="3">
        <f t="shared" ref="H37:J37" si="4">H38</f>
        <v>35000</v>
      </c>
      <c r="I37" s="3">
        <f t="shared" si="4"/>
        <v>0</v>
      </c>
      <c r="J37" s="3">
        <f t="shared" si="4"/>
        <v>0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</row>
    <row r="38" spans="1:1025" ht="67.5" customHeight="1" x14ac:dyDescent="0.25">
      <c r="A38" s="13" t="s">
        <v>45</v>
      </c>
      <c r="B38" s="13" t="s">
        <v>91</v>
      </c>
      <c r="C38" s="13" t="s">
        <v>46</v>
      </c>
      <c r="D38" s="9" t="s">
        <v>47</v>
      </c>
      <c r="E38" s="12" t="s">
        <v>141</v>
      </c>
      <c r="F38" s="33" t="s">
        <v>175</v>
      </c>
      <c r="G38" s="3">
        <f>H38+I38</f>
        <v>35000</v>
      </c>
      <c r="H38" s="21">
        <f>25000-10000+20000</f>
        <v>35000</v>
      </c>
      <c r="I38" s="22">
        <v>0</v>
      </c>
      <c r="J38" s="21">
        <v>0</v>
      </c>
      <c r="K38" s="23"/>
    </row>
    <row r="39" spans="1:1025" s="17" customFormat="1" ht="20.25" customHeight="1" x14ac:dyDescent="0.25">
      <c r="A39" s="11"/>
      <c r="B39" s="11">
        <v>5000</v>
      </c>
      <c r="C39" s="11"/>
      <c r="D39" s="18" t="s">
        <v>126</v>
      </c>
      <c r="E39" s="20"/>
      <c r="F39" s="34"/>
      <c r="G39" s="3">
        <f>G40</f>
        <v>13170</v>
      </c>
      <c r="H39" s="3">
        <f t="shared" ref="H39:J39" si="5">H40</f>
        <v>13170</v>
      </c>
      <c r="I39" s="3">
        <f t="shared" si="5"/>
        <v>0</v>
      </c>
      <c r="J39" s="3">
        <f t="shared" si="5"/>
        <v>0</v>
      </c>
      <c r="K39" s="23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  <c r="AMK39" s="5"/>
    </row>
    <row r="40" spans="1:1025" ht="75" customHeight="1" x14ac:dyDescent="0.25">
      <c r="A40" s="69" t="s">
        <v>152</v>
      </c>
      <c r="B40" s="75">
        <v>5011</v>
      </c>
      <c r="C40" s="13" t="s">
        <v>48</v>
      </c>
      <c r="D40" s="76" t="s">
        <v>153</v>
      </c>
      <c r="E40" s="12" t="s">
        <v>148</v>
      </c>
      <c r="F40" s="33" t="s">
        <v>149</v>
      </c>
      <c r="G40" s="3">
        <f t="shared" ref="G40" si="6">H40+I40</f>
        <v>13170</v>
      </c>
      <c r="H40" s="21">
        <f>50000-36830</f>
        <v>13170</v>
      </c>
      <c r="I40" s="22">
        <v>0</v>
      </c>
      <c r="J40" s="21">
        <v>0</v>
      </c>
      <c r="K40" s="23"/>
    </row>
    <row r="41" spans="1:1025" s="17" customFormat="1" ht="29.25" customHeight="1" x14ac:dyDescent="0.25">
      <c r="A41" s="11"/>
      <c r="B41" s="11">
        <v>6000</v>
      </c>
      <c r="C41" s="11"/>
      <c r="D41" s="18" t="s">
        <v>127</v>
      </c>
      <c r="E41" s="20"/>
      <c r="F41" s="34"/>
      <c r="G41" s="3">
        <f>G42+G48</f>
        <v>2168887.81</v>
      </c>
      <c r="H41" s="3">
        <f>H42+H48</f>
        <v>2168887.81</v>
      </c>
      <c r="I41" s="3">
        <f>I42+I48</f>
        <v>0</v>
      </c>
      <c r="J41" s="3">
        <f>J42+J48</f>
        <v>0</v>
      </c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  <c r="AMK41" s="5"/>
    </row>
    <row r="42" spans="1:1025" ht="66" customHeight="1" x14ac:dyDescent="0.25">
      <c r="A42" s="13" t="s">
        <v>49</v>
      </c>
      <c r="B42" s="13" t="s">
        <v>50</v>
      </c>
      <c r="C42" s="13" t="s">
        <v>51</v>
      </c>
      <c r="D42" s="9" t="s">
        <v>52</v>
      </c>
      <c r="E42" s="19"/>
      <c r="F42" s="32"/>
      <c r="G42" s="3">
        <f>H42+I42</f>
        <v>879127.81</v>
      </c>
      <c r="H42" s="21">
        <f>SUM(H46:H47)</f>
        <v>879127.81</v>
      </c>
      <c r="I42" s="21">
        <f>I46+I47</f>
        <v>0</v>
      </c>
      <c r="J42" s="21">
        <f t="shared" ref="J42" si="7">J46+J47</f>
        <v>0</v>
      </c>
      <c r="K42" s="4"/>
    </row>
    <row r="43" spans="1:1025" ht="27.75" customHeight="1" x14ac:dyDescent="0.25">
      <c r="A43" s="134" t="s">
        <v>76</v>
      </c>
      <c r="B43" s="134" t="s">
        <v>11</v>
      </c>
      <c r="C43" s="134" t="s">
        <v>12</v>
      </c>
      <c r="D43" s="134" t="s">
        <v>78</v>
      </c>
      <c r="E43" s="135" t="s">
        <v>79</v>
      </c>
      <c r="F43" s="133" t="s">
        <v>80</v>
      </c>
      <c r="G43" s="134" t="s">
        <v>1</v>
      </c>
      <c r="H43" s="134" t="s">
        <v>10</v>
      </c>
      <c r="I43" s="134" t="s">
        <v>2</v>
      </c>
      <c r="J43" s="134"/>
      <c r="K43" s="23"/>
    </row>
    <row r="44" spans="1:1025" ht="128.25" customHeight="1" x14ac:dyDescent="0.25">
      <c r="A44" s="134"/>
      <c r="B44" s="134"/>
      <c r="C44" s="134"/>
      <c r="D44" s="134"/>
      <c r="E44" s="135"/>
      <c r="F44" s="133"/>
      <c r="G44" s="134"/>
      <c r="H44" s="134"/>
      <c r="I44" s="62" t="s">
        <v>3</v>
      </c>
      <c r="J44" s="13" t="s">
        <v>13</v>
      </c>
      <c r="K44" s="23"/>
    </row>
    <row r="45" spans="1:1025" x14ac:dyDescent="0.25">
      <c r="A45" s="13" t="s">
        <v>4</v>
      </c>
      <c r="B45" s="13" t="s">
        <v>5</v>
      </c>
      <c r="C45" s="13" t="s">
        <v>6</v>
      </c>
      <c r="D45" s="13" t="s">
        <v>7</v>
      </c>
      <c r="E45" s="63" t="s">
        <v>8</v>
      </c>
      <c r="F45" s="31" t="s">
        <v>9</v>
      </c>
      <c r="G45" s="13" t="s">
        <v>81</v>
      </c>
      <c r="H45" s="13" t="s">
        <v>82</v>
      </c>
      <c r="I45" s="62" t="s">
        <v>83</v>
      </c>
      <c r="J45" s="64" t="s">
        <v>84</v>
      </c>
      <c r="K45" s="23"/>
    </row>
    <row r="46" spans="1:1025" ht="59.25" customHeight="1" x14ac:dyDescent="0.25">
      <c r="A46" s="11"/>
      <c r="B46" s="11"/>
      <c r="C46" s="11"/>
      <c r="D46" s="11"/>
      <c r="E46" s="12" t="s">
        <v>134</v>
      </c>
      <c r="F46" s="37" t="s">
        <v>202</v>
      </c>
      <c r="G46" s="3">
        <f t="shared" ref="G46:G63" si="8">H46+I46</f>
        <v>429422.17</v>
      </c>
      <c r="H46" s="21">
        <f>274000+111899+120000-76476.83</f>
        <v>429422.17</v>
      </c>
      <c r="I46" s="22">
        <v>0</v>
      </c>
      <c r="J46" s="21">
        <v>0</v>
      </c>
      <c r="K46" s="23"/>
    </row>
    <row r="47" spans="1:1025" ht="49.5" customHeight="1" x14ac:dyDescent="0.25">
      <c r="A47" s="11"/>
      <c r="B47" s="11"/>
      <c r="C47" s="11"/>
      <c r="D47" s="11"/>
      <c r="E47" s="12" t="s">
        <v>135</v>
      </c>
      <c r="F47" s="37" t="s">
        <v>201</v>
      </c>
      <c r="G47" s="3">
        <f t="shared" si="8"/>
        <v>449705.64</v>
      </c>
      <c r="H47" s="21">
        <f>274000+111899+120000-56193.36</f>
        <v>449705.64</v>
      </c>
      <c r="I47" s="22">
        <v>0</v>
      </c>
      <c r="J47" s="21">
        <v>0</v>
      </c>
      <c r="K47" s="23"/>
    </row>
    <row r="48" spans="1:1025" ht="32.25" customHeight="1" x14ac:dyDescent="0.25">
      <c r="A48" s="13" t="s">
        <v>53</v>
      </c>
      <c r="B48" s="13" t="s">
        <v>54</v>
      </c>
      <c r="C48" s="13" t="s">
        <v>51</v>
      </c>
      <c r="D48" s="9" t="s">
        <v>55</v>
      </c>
      <c r="E48" s="19"/>
      <c r="F48" s="32"/>
      <c r="G48" s="3">
        <f>H48+I48</f>
        <v>1289760</v>
      </c>
      <c r="H48" s="21">
        <f>H49+H51+H50</f>
        <v>1289760</v>
      </c>
      <c r="I48" s="21">
        <f>I49+I51+I50</f>
        <v>0</v>
      </c>
      <c r="J48" s="21">
        <f>J49+J51</f>
        <v>0</v>
      </c>
      <c r="K48" s="23"/>
    </row>
    <row r="49" spans="1:1025" ht="54" customHeight="1" x14ac:dyDescent="0.25">
      <c r="A49" s="11"/>
      <c r="B49" s="11"/>
      <c r="C49" s="11"/>
      <c r="D49" s="11"/>
      <c r="E49" s="77" t="s">
        <v>92</v>
      </c>
      <c r="F49" s="33" t="s">
        <v>93</v>
      </c>
      <c r="G49" s="3">
        <f t="shared" si="8"/>
        <v>5000</v>
      </c>
      <c r="H49" s="21">
        <v>5000</v>
      </c>
      <c r="I49" s="22">
        <v>0</v>
      </c>
      <c r="J49" s="21">
        <v>0</v>
      </c>
      <c r="K49" s="23"/>
    </row>
    <row r="50" spans="1:1025" ht="76.5" x14ac:dyDescent="0.25">
      <c r="A50" s="13"/>
      <c r="B50" s="13"/>
      <c r="C50" s="13"/>
      <c r="D50" s="13"/>
      <c r="E50" s="12" t="s">
        <v>128</v>
      </c>
      <c r="F50" s="33" t="s">
        <v>129</v>
      </c>
      <c r="G50" s="78">
        <f>H50+I50</f>
        <v>9760</v>
      </c>
      <c r="H50" s="79">
        <v>9760</v>
      </c>
      <c r="I50" s="80">
        <v>0</v>
      </c>
      <c r="J50" s="81">
        <v>0</v>
      </c>
      <c r="K50" s="23"/>
    </row>
    <row r="51" spans="1:1025" ht="39" customHeight="1" x14ac:dyDescent="0.25">
      <c r="A51" s="11"/>
      <c r="B51" s="11"/>
      <c r="C51" s="11"/>
      <c r="D51" s="11"/>
      <c r="E51" s="12" t="s">
        <v>94</v>
      </c>
      <c r="F51" s="33" t="s">
        <v>95</v>
      </c>
      <c r="G51" s="78">
        <f t="shared" si="8"/>
        <v>1275000</v>
      </c>
      <c r="H51" s="79">
        <f>914760-H50-H49-500000+1000000+200000+18000+60000-60000-150000-150000-43000</f>
        <v>1275000</v>
      </c>
      <c r="I51" s="120">
        <v>0</v>
      </c>
      <c r="J51" s="79">
        <v>0</v>
      </c>
      <c r="K51" s="23"/>
    </row>
    <row r="52" spans="1:1025" ht="24.75" customHeight="1" x14ac:dyDescent="0.25">
      <c r="A52" s="11"/>
      <c r="B52" s="11">
        <v>7000</v>
      </c>
      <c r="C52" s="11"/>
      <c r="D52" s="11" t="s">
        <v>111</v>
      </c>
      <c r="E52" s="12"/>
      <c r="F52" s="33"/>
      <c r="G52" s="3">
        <f>G53+G54+G56+G63+G55+G61+G60</f>
        <v>3050677</v>
      </c>
      <c r="H52" s="3">
        <f>H53+H54+H56+H63+H55+H61+H60</f>
        <v>1284892</v>
      </c>
      <c r="I52" s="3">
        <f>I53+I54+I56+I63+I55+I61+I60</f>
        <v>1765785</v>
      </c>
      <c r="J52" s="3">
        <f>J53+J54+J56+J63+J55+J61+J60</f>
        <v>1765785</v>
      </c>
      <c r="K52" s="23"/>
    </row>
    <row r="53" spans="1:1025" ht="79.5" customHeight="1" x14ac:dyDescent="0.25">
      <c r="A53" s="13" t="s">
        <v>56</v>
      </c>
      <c r="B53" s="13" t="s">
        <v>57</v>
      </c>
      <c r="C53" s="13" t="s">
        <v>58</v>
      </c>
      <c r="D53" s="9" t="s">
        <v>96</v>
      </c>
      <c r="E53" s="12" t="s">
        <v>208</v>
      </c>
      <c r="F53" s="43" t="s">
        <v>207</v>
      </c>
      <c r="G53" s="3">
        <f t="shared" si="8"/>
        <v>160392</v>
      </c>
      <c r="H53" s="21">
        <f>50000+100000-21608+7000+25000</f>
        <v>160392</v>
      </c>
      <c r="I53" s="22">
        <v>0</v>
      </c>
      <c r="J53" s="21">
        <v>0</v>
      </c>
      <c r="K53" s="23"/>
    </row>
    <row r="54" spans="1:1025" s="84" customFormat="1" ht="66" customHeight="1" x14ac:dyDescent="0.25">
      <c r="A54" s="82" t="s">
        <v>112</v>
      </c>
      <c r="B54" s="63" t="s">
        <v>113</v>
      </c>
      <c r="C54" s="63" t="s">
        <v>114</v>
      </c>
      <c r="D54" s="12" t="s">
        <v>115</v>
      </c>
      <c r="E54" s="12" t="str">
        <f>E53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54" s="33" t="str">
        <f>F53</f>
        <v xml:space="preserve"> рішення сільської ради від 10.10.2024 року № 77-48/VIII</v>
      </c>
      <c r="G54" s="3">
        <f t="shared" si="8"/>
        <v>650000</v>
      </c>
      <c r="H54" s="46">
        <v>0</v>
      </c>
      <c r="I54" s="46">
        <v>650000</v>
      </c>
      <c r="J54" s="46">
        <v>650000</v>
      </c>
      <c r="K54" s="58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/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83"/>
      <c r="JM54" s="83"/>
      <c r="JN54" s="83"/>
      <c r="JO54" s="83"/>
      <c r="JP54" s="83"/>
      <c r="JQ54" s="83"/>
      <c r="JR54" s="83"/>
      <c r="JS54" s="83"/>
      <c r="JT54" s="83"/>
      <c r="JU54" s="83"/>
      <c r="JV54" s="83"/>
      <c r="JW54" s="83"/>
      <c r="JX54" s="83"/>
      <c r="JY54" s="83"/>
      <c r="JZ54" s="83"/>
      <c r="KA54" s="83"/>
      <c r="KB54" s="83"/>
      <c r="KC54" s="83"/>
      <c r="KD54" s="83"/>
      <c r="KE54" s="83"/>
      <c r="KF54" s="83"/>
      <c r="KG54" s="83"/>
      <c r="KH54" s="83"/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3"/>
      <c r="KV54" s="83"/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3"/>
      <c r="LJ54" s="83"/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3"/>
      <c r="LX54" s="83"/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3"/>
      <c r="ML54" s="83"/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3"/>
      <c r="MZ54" s="83"/>
      <c r="NA54" s="83"/>
      <c r="NB54" s="83"/>
      <c r="NC54" s="83"/>
      <c r="ND54" s="83"/>
      <c r="NE54" s="83"/>
      <c r="NF54" s="83"/>
      <c r="NG54" s="83"/>
      <c r="NH54" s="83"/>
      <c r="NI54" s="83"/>
      <c r="NJ54" s="83"/>
      <c r="NK54" s="83"/>
      <c r="NL54" s="83"/>
      <c r="NM54" s="83"/>
      <c r="NN54" s="83"/>
      <c r="NO54" s="83"/>
      <c r="NP54" s="83"/>
      <c r="NQ54" s="83"/>
      <c r="NR54" s="83"/>
      <c r="NS54" s="83"/>
      <c r="NT54" s="83"/>
      <c r="NU54" s="83"/>
      <c r="NV54" s="83"/>
      <c r="NW54" s="83"/>
      <c r="NX54" s="83"/>
      <c r="NY54" s="83"/>
      <c r="NZ54" s="83"/>
      <c r="OA54" s="83"/>
      <c r="OB54" s="83"/>
      <c r="OC54" s="83"/>
      <c r="OD54" s="83"/>
      <c r="OE54" s="83"/>
      <c r="OF54" s="83"/>
      <c r="OG54" s="83"/>
      <c r="OH54" s="83"/>
      <c r="OI54" s="83"/>
      <c r="OJ54" s="83"/>
      <c r="OK54" s="83"/>
      <c r="OL54" s="83"/>
      <c r="OM54" s="83"/>
      <c r="ON54" s="83"/>
      <c r="OO54" s="83"/>
      <c r="OP54" s="83"/>
      <c r="OQ54" s="83"/>
      <c r="OR54" s="83"/>
      <c r="OS54" s="83"/>
      <c r="OT54" s="83"/>
      <c r="OU54" s="83"/>
      <c r="OV54" s="83"/>
      <c r="OW54" s="83"/>
      <c r="OX54" s="83"/>
      <c r="OY54" s="83"/>
      <c r="OZ54" s="83"/>
      <c r="PA54" s="83"/>
      <c r="PB54" s="83"/>
      <c r="PC54" s="83"/>
      <c r="PD54" s="83"/>
      <c r="PE54" s="83"/>
      <c r="PF54" s="83"/>
      <c r="PG54" s="83"/>
      <c r="PH54" s="83"/>
      <c r="PI54" s="83"/>
      <c r="PJ54" s="83"/>
      <c r="PK54" s="83"/>
      <c r="PL54" s="83"/>
      <c r="PM54" s="83"/>
      <c r="PN54" s="83"/>
      <c r="PO54" s="83"/>
      <c r="PP54" s="83"/>
      <c r="PQ54" s="83"/>
      <c r="PR54" s="83"/>
      <c r="PS54" s="83"/>
      <c r="PT54" s="83"/>
      <c r="PU54" s="83"/>
      <c r="PV54" s="83"/>
      <c r="PW54" s="83"/>
      <c r="PX54" s="83"/>
      <c r="PY54" s="83"/>
      <c r="PZ54" s="83"/>
      <c r="QA54" s="83"/>
      <c r="QB54" s="83"/>
      <c r="QC54" s="83"/>
      <c r="QD54" s="83"/>
      <c r="QE54" s="83"/>
      <c r="QF54" s="83"/>
      <c r="QG54" s="83"/>
      <c r="QH54" s="83"/>
      <c r="QI54" s="83"/>
      <c r="QJ54" s="83"/>
      <c r="QK54" s="83"/>
      <c r="QL54" s="83"/>
      <c r="QM54" s="83"/>
      <c r="QN54" s="83"/>
      <c r="QO54" s="83"/>
      <c r="QP54" s="83"/>
      <c r="QQ54" s="83"/>
      <c r="QR54" s="83"/>
      <c r="QS54" s="83"/>
      <c r="QT54" s="83"/>
      <c r="QU54" s="83"/>
      <c r="QV54" s="83"/>
      <c r="QW54" s="83"/>
      <c r="QX54" s="83"/>
      <c r="QY54" s="83"/>
      <c r="QZ54" s="83"/>
      <c r="RA54" s="83"/>
      <c r="RB54" s="83"/>
      <c r="RC54" s="83"/>
      <c r="RD54" s="83"/>
      <c r="RE54" s="83"/>
      <c r="RF54" s="83"/>
      <c r="RG54" s="83"/>
      <c r="RH54" s="83"/>
      <c r="RI54" s="83"/>
      <c r="RJ54" s="83"/>
      <c r="RK54" s="83"/>
      <c r="RL54" s="83"/>
      <c r="RM54" s="83"/>
      <c r="RN54" s="83"/>
      <c r="RO54" s="83"/>
      <c r="RP54" s="83"/>
      <c r="RQ54" s="83"/>
      <c r="RR54" s="83"/>
      <c r="RS54" s="83"/>
      <c r="RT54" s="83"/>
      <c r="RU54" s="83"/>
      <c r="RV54" s="83"/>
      <c r="RW54" s="83"/>
      <c r="RX54" s="83"/>
      <c r="RY54" s="83"/>
      <c r="RZ54" s="83"/>
      <c r="SA54" s="83"/>
      <c r="SB54" s="83"/>
      <c r="SC54" s="83"/>
      <c r="SD54" s="83"/>
      <c r="SE54" s="83"/>
      <c r="SF54" s="83"/>
      <c r="SG54" s="83"/>
      <c r="SH54" s="83"/>
      <c r="SI54" s="83"/>
      <c r="SJ54" s="83"/>
      <c r="SK54" s="83"/>
      <c r="SL54" s="83"/>
      <c r="SM54" s="83"/>
      <c r="SN54" s="83"/>
      <c r="SO54" s="83"/>
      <c r="SP54" s="83"/>
      <c r="SQ54" s="83"/>
      <c r="SR54" s="83"/>
      <c r="SS54" s="83"/>
      <c r="ST54" s="83"/>
      <c r="SU54" s="83"/>
      <c r="SV54" s="83"/>
      <c r="SW54" s="83"/>
      <c r="SX54" s="83"/>
      <c r="SY54" s="83"/>
      <c r="SZ54" s="83"/>
      <c r="TA54" s="83"/>
      <c r="TB54" s="83"/>
      <c r="TC54" s="83"/>
      <c r="TD54" s="83"/>
      <c r="TE54" s="83"/>
      <c r="TF54" s="83"/>
      <c r="TG54" s="83"/>
      <c r="TH54" s="83"/>
      <c r="TI54" s="83"/>
      <c r="TJ54" s="83"/>
      <c r="TK54" s="83"/>
      <c r="TL54" s="83"/>
      <c r="TM54" s="83"/>
      <c r="TN54" s="83"/>
      <c r="TO54" s="83"/>
      <c r="TP54" s="83"/>
      <c r="TQ54" s="83"/>
      <c r="TR54" s="83"/>
      <c r="TS54" s="83"/>
      <c r="TT54" s="83"/>
      <c r="TU54" s="83"/>
      <c r="TV54" s="83"/>
      <c r="TW54" s="83"/>
      <c r="TX54" s="83"/>
      <c r="TY54" s="83"/>
      <c r="TZ54" s="83"/>
      <c r="UA54" s="83"/>
      <c r="UB54" s="83"/>
      <c r="UC54" s="83"/>
      <c r="UD54" s="83"/>
      <c r="UE54" s="83"/>
      <c r="UF54" s="83"/>
      <c r="UG54" s="83"/>
      <c r="UH54" s="83"/>
      <c r="UI54" s="83"/>
      <c r="UJ54" s="83"/>
      <c r="UK54" s="83"/>
      <c r="UL54" s="83"/>
      <c r="UM54" s="83"/>
      <c r="UN54" s="83"/>
      <c r="UO54" s="83"/>
      <c r="UP54" s="83"/>
      <c r="UQ54" s="83"/>
      <c r="UR54" s="83"/>
      <c r="US54" s="83"/>
      <c r="UT54" s="83"/>
      <c r="UU54" s="83"/>
      <c r="UV54" s="83"/>
      <c r="UW54" s="83"/>
      <c r="UX54" s="83"/>
      <c r="UY54" s="83"/>
      <c r="UZ54" s="83"/>
      <c r="VA54" s="83"/>
      <c r="VB54" s="83"/>
      <c r="VC54" s="83"/>
      <c r="VD54" s="83"/>
      <c r="VE54" s="83"/>
      <c r="VF54" s="83"/>
      <c r="VG54" s="83"/>
      <c r="VH54" s="83"/>
      <c r="VI54" s="83"/>
      <c r="VJ54" s="83"/>
      <c r="VK54" s="83"/>
      <c r="VL54" s="83"/>
      <c r="VM54" s="83"/>
      <c r="VN54" s="83"/>
      <c r="VO54" s="83"/>
      <c r="VP54" s="83"/>
      <c r="VQ54" s="83"/>
      <c r="VR54" s="83"/>
      <c r="VS54" s="83"/>
      <c r="VT54" s="83"/>
      <c r="VU54" s="83"/>
      <c r="VV54" s="83"/>
      <c r="VW54" s="83"/>
      <c r="VX54" s="83"/>
      <c r="VY54" s="83"/>
      <c r="VZ54" s="83"/>
      <c r="WA54" s="83"/>
      <c r="WB54" s="83"/>
      <c r="WC54" s="83"/>
      <c r="WD54" s="83"/>
      <c r="WE54" s="83"/>
      <c r="WF54" s="83"/>
      <c r="WG54" s="83"/>
      <c r="WH54" s="83"/>
      <c r="WI54" s="83"/>
      <c r="WJ54" s="83"/>
      <c r="WK54" s="83"/>
      <c r="WL54" s="83"/>
      <c r="WM54" s="83"/>
      <c r="WN54" s="83"/>
      <c r="WO54" s="83"/>
      <c r="WP54" s="83"/>
      <c r="WQ54" s="83"/>
      <c r="WR54" s="83"/>
      <c r="WS54" s="83"/>
      <c r="WT54" s="83"/>
      <c r="WU54" s="83"/>
      <c r="WV54" s="83"/>
      <c r="WW54" s="83"/>
      <c r="WX54" s="83"/>
      <c r="WY54" s="83"/>
      <c r="WZ54" s="83"/>
      <c r="XA54" s="83"/>
      <c r="XB54" s="83"/>
      <c r="XC54" s="83"/>
      <c r="XD54" s="83"/>
      <c r="XE54" s="83"/>
      <c r="XF54" s="83"/>
      <c r="XG54" s="83"/>
      <c r="XH54" s="83"/>
      <c r="XI54" s="83"/>
      <c r="XJ54" s="83"/>
      <c r="XK54" s="83"/>
      <c r="XL54" s="83"/>
      <c r="XM54" s="83"/>
      <c r="XN54" s="83"/>
      <c r="XO54" s="83"/>
      <c r="XP54" s="83"/>
      <c r="XQ54" s="83"/>
      <c r="XR54" s="83"/>
      <c r="XS54" s="83"/>
      <c r="XT54" s="83"/>
      <c r="XU54" s="83"/>
      <c r="XV54" s="83"/>
      <c r="XW54" s="83"/>
      <c r="XX54" s="83"/>
      <c r="XY54" s="83"/>
      <c r="XZ54" s="83"/>
      <c r="YA54" s="83"/>
      <c r="YB54" s="83"/>
      <c r="YC54" s="83"/>
      <c r="YD54" s="83"/>
      <c r="YE54" s="83"/>
      <c r="YF54" s="83"/>
      <c r="YG54" s="83"/>
      <c r="YH54" s="83"/>
      <c r="YI54" s="83"/>
      <c r="YJ54" s="83"/>
      <c r="YK54" s="83"/>
      <c r="YL54" s="83"/>
      <c r="YM54" s="83"/>
      <c r="YN54" s="83"/>
      <c r="YO54" s="83"/>
      <c r="YP54" s="83"/>
      <c r="YQ54" s="83"/>
      <c r="YR54" s="83"/>
      <c r="YS54" s="83"/>
      <c r="YT54" s="83"/>
      <c r="YU54" s="83"/>
      <c r="YV54" s="83"/>
      <c r="YW54" s="83"/>
      <c r="YX54" s="83"/>
      <c r="YY54" s="83"/>
      <c r="YZ54" s="83"/>
      <c r="ZA54" s="83"/>
      <c r="ZB54" s="83"/>
      <c r="ZC54" s="83"/>
      <c r="ZD54" s="83"/>
      <c r="ZE54" s="83"/>
      <c r="ZF54" s="83"/>
      <c r="ZG54" s="83"/>
      <c r="ZH54" s="83"/>
      <c r="ZI54" s="83"/>
      <c r="ZJ54" s="83"/>
      <c r="ZK54" s="83"/>
      <c r="ZL54" s="83"/>
      <c r="ZM54" s="83"/>
      <c r="ZN54" s="83"/>
      <c r="ZO54" s="83"/>
      <c r="ZP54" s="83"/>
      <c r="ZQ54" s="83"/>
      <c r="ZR54" s="83"/>
      <c r="ZS54" s="83"/>
      <c r="ZT54" s="83"/>
      <c r="ZU54" s="83"/>
      <c r="ZV54" s="83"/>
      <c r="ZW54" s="83"/>
      <c r="ZX54" s="83"/>
      <c r="ZY54" s="83"/>
      <c r="ZZ54" s="83"/>
      <c r="AAA54" s="83"/>
      <c r="AAB54" s="83"/>
      <c r="AAC54" s="83"/>
      <c r="AAD54" s="83"/>
      <c r="AAE54" s="83"/>
      <c r="AAF54" s="83"/>
      <c r="AAG54" s="83"/>
      <c r="AAH54" s="83"/>
      <c r="AAI54" s="83"/>
      <c r="AAJ54" s="83"/>
      <c r="AAK54" s="83"/>
      <c r="AAL54" s="83"/>
      <c r="AAM54" s="83"/>
      <c r="AAN54" s="83"/>
      <c r="AAO54" s="83"/>
      <c r="AAP54" s="83"/>
      <c r="AAQ54" s="83"/>
      <c r="AAR54" s="83"/>
      <c r="AAS54" s="83"/>
      <c r="AAT54" s="83"/>
      <c r="AAU54" s="83"/>
      <c r="AAV54" s="83"/>
      <c r="AAW54" s="83"/>
      <c r="AAX54" s="83"/>
      <c r="AAY54" s="83"/>
      <c r="AAZ54" s="83"/>
      <c r="ABA54" s="83"/>
      <c r="ABB54" s="83"/>
      <c r="ABC54" s="83"/>
      <c r="ABD54" s="83"/>
      <c r="ABE54" s="83"/>
      <c r="ABF54" s="83"/>
      <c r="ABG54" s="83"/>
      <c r="ABH54" s="83"/>
      <c r="ABI54" s="83"/>
      <c r="ABJ54" s="83"/>
      <c r="ABK54" s="83"/>
      <c r="ABL54" s="83"/>
      <c r="ABM54" s="83"/>
      <c r="ABN54" s="83"/>
      <c r="ABO54" s="83"/>
      <c r="ABP54" s="83"/>
      <c r="ABQ54" s="83"/>
      <c r="ABR54" s="83"/>
      <c r="ABS54" s="83"/>
      <c r="ABT54" s="83"/>
      <c r="ABU54" s="83"/>
      <c r="ABV54" s="83"/>
      <c r="ABW54" s="83"/>
      <c r="ABX54" s="83"/>
      <c r="ABY54" s="83"/>
      <c r="ABZ54" s="83"/>
      <c r="ACA54" s="83"/>
      <c r="ACB54" s="83"/>
      <c r="ACC54" s="83"/>
      <c r="ACD54" s="83"/>
      <c r="ACE54" s="83"/>
      <c r="ACF54" s="83"/>
      <c r="ACG54" s="83"/>
      <c r="ACH54" s="83"/>
      <c r="ACI54" s="83"/>
      <c r="ACJ54" s="83"/>
      <c r="ACK54" s="83"/>
      <c r="ACL54" s="83"/>
      <c r="ACM54" s="83"/>
      <c r="ACN54" s="83"/>
      <c r="ACO54" s="83"/>
      <c r="ACP54" s="83"/>
      <c r="ACQ54" s="83"/>
      <c r="ACR54" s="83"/>
      <c r="ACS54" s="83"/>
      <c r="ACT54" s="83"/>
      <c r="ACU54" s="83"/>
      <c r="ACV54" s="83"/>
      <c r="ACW54" s="83"/>
      <c r="ACX54" s="83"/>
      <c r="ACY54" s="83"/>
      <c r="ACZ54" s="83"/>
      <c r="ADA54" s="83"/>
      <c r="ADB54" s="83"/>
      <c r="ADC54" s="83"/>
      <c r="ADD54" s="83"/>
      <c r="ADE54" s="83"/>
      <c r="ADF54" s="83"/>
      <c r="ADG54" s="83"/>
      <c r="ADH54" s="83"/>
      <c r="ADI54" s="83"/>
      <c r="ADJ54" s="83"/>
      <c r="ADK54" s="83"/>
      <c r="ADL54" s="83"/>
      <c r="ADM54" s="83"/>
      <c r="ADN54" s="83"/>
      <c r="ADO54" s="83"/>
      <c r="ADP54" s="83"/>
      <c r="ADQ54" s="83"/>
      <c r="ADR54" s="83"/>
      <c r="ADS54" s="83"/>
      <c r="ADT54" s="83"/>
      <c r="ADU54" s="83"/>
      <c r="ADV54" s="83"/>
      <c r="ADW54" s="83"/>
      <c r="ADX54" s="83"/>
      <c r="ADY54" s="83"/>
      <c r="ADZ54" s="83"/>
      <c r="AEA54" s="83"/>
      <c r="AEB54" s="83"/>
      <c r="AEC54" s="83"/>
      <c r="AED54" s="83"/>
      <c r="AEE54" s="83"/>
      <c r="AEF54" s="83"/>
      <c r="AEG54" s="83"/>
      <c r="AEH54" s="83"/>
      <c r="AEI54" s="83"/>
      <c r="AEJ54" s="83"/>
      <c r="AEK54" s="83"/>
      <c r="AEL54" s="83"/>
      <c r="AEM54" s="83"/>
      <c r="AEN54" s="83"/>
      <c r="AEO54" s="83"/>
      <c r="AEP54" s="83"/>
      <c r="AEQ54" s="83"/>
      <c r="AER54" s="83"/>
      <c r="AES54" s="83"/>
      <c r="AET54" s="83"/>
      <c r="AEU54" s="83"/>
      <c r="AEV54" s="83"/>
      <c r="AEW54" s="83"/>
      <c r="AEX54" s="83"/>
      <c r="AEY54" s="83"/>
      <c r="AEZ54" s="83"/>
      <c r="AFA54" s="83"/>
      <c r="AFB54" s="83"/>
      <c r="AFC54" s="83"/>
      <c r="AFD54" s="83"/>
      <c r="AFE54" s="83"/>
      <c r="AFF54" s="83"/>
      <c r="AFG54" s="83"/>
      <c r="AFH54" s="83"/>
      <c r="AFI54" s="83"/>
      <c r="AFJ54" s="83"/>
      <c r="AFK54" s="83"/>
      <c r="AFL54" s="83"/>
      <c r="AFM54" s="83"/>
      <c r="AFN54" s="83"/>
      <c r="AFO54" s="83"/>
      <c r="AFP54" s="83"/>
      <c r="AFQ54" s="83"/>
      <c r="AFR54" s="83"/>
      <c r="AFS54" s="83"/>
      <c r="AFT54" s="83"/>
      <c r="AFU54" s="83"/>
      <c r="AFV54" s="83"/>
      <c r="AFW54" s="83"/>
      <c r="AFX54" s="83"/>
      <c r="AFY54" s="83"/>
      <c r="AFZ54" s="83"/>
      <c r="AGA54" s="83"/>
      <c r="AGB54" s="83"/>
      <c r="AGC54" s="83"/>
      <c r="AGD54" s="83"/>
      <c r="AGE54" s="83"/>
      <c r="AGF54" s="83"/>
      <c r="AGG54" s="83"/>
      <c r="AGH54" s="83"/>
      <c r="AGI54" s="83"/>
      <c r="AGJ54" s="83"/>
      <c r="AGK54" s="83"/>
      <c r="AGL54" s="83"/>
      <c r="AGM54" s="83"/>
      <c r="AGN54" s="83"/>
      <c r="AGO54" s="83"/>
      <c r="AGP54" s="83"/>
      <c r="AGQ54" s="83"/>
      <c r="AGR54" s="83"/>
      <c r="AGS54" s="83"/>
      <c r="AGT54" s="83"/>
      <c r="AGU54" s="83"/>
      <c r="AGV54" s="83"/>
      <c r="AGW54" s="83"/>
      <c r="AGX54" s="83"/>
      <c r="AGY54" s="83"/>
      <c r="AGZ54" s="83"/>
      <c r="AHA54" s="83"/>
      <c r="AHB54" s="83"/>
      <c r="AHC54" s="83"/>
      <c r="AHD54" s="83"/>
      <c r="AHE54" s="83"/>
      <c r="AHF54" s="83"/>
      <c r="AHG54" s="83"/>
      <c r="AHH54" s="83"/>
      <c r="AHI54" s="83"/>
      <c r="AHJ54" s="83"/>
      <c r="AHK54" s="83"/>
      <c r="AHL54" s="83"/>
      <c r="AHM54" s="83"/>
      <c r="AHN54" s="83"/>
      <c r="AHO54" s="83"/>
      <c r="AHP54" s="83"/>
      <c r="AHQ54" s="83"/>
      <c r="AHR54" s="83"/>
      <c r="AHS54" s="83"/>
      <c r="AHT54" s="83"/>
      <c r="AHU54" s="83"/>
      <c r="AHV54" s="83"/>
      <c r="AHW54" s="83"/>
      <c r="AHX54" s="83"/>
      <c r="AHY54" s="83"/>
      <c r="AHZ54" s="83"/>
      <c r="AIA54" s="83"/>
      <c r="AIB54" s="83"/>
      <c r="AIC54" s="83"/>
      <c r="AID54" s="83"/>
      <c r="AIE54" s="83"/>
      <c r="AIF54" s="83"/>
      <c r="AIG54" s="83"/>
      <c r="AIH54" s="83"/>
      <c r="AII54" s="83"/>
      <c r="AIJ54" s="83"/>
      <c r="AIK54" s="83"/>
      <c r="AIL54" s="83"/>
      <c r="AIM54" s="83"/>
      <c r="AIN54" s="83"/>
      <c r="AIO54" s="83"/>
      <c r="AIP54" s="83"/>
      <c r="AIQ54" s="83"/>
      <c r="AIR54" s="83"/>
      <c r="AIS54" s="83"/>
      <c r="AIT54" s="83"/>
      <c r="AIU54" s="83"/>
      <c r="AIV54" s="83"/>
      <c r="AIW54" s="83"/>
      <c r="AIX54" s="83"/>
      <c r="AIY54" s="83"/>
      <c r="AIZ54" s="83"/>
      <c r="AJA54" s="83"/>
      <c r="AJB54" s="83"/>
      <c r="AJC54" s="83"/>
      <c r="AJD54" s="83"/>
      <c r="AJE54" s="83"/>
      <c r="AJF54" s="83"/>
      <c r="AJG54" s="83"/>
      <c r="AJH54" s="83"/>
      <c r="AJI54" s="83"/>
      <c r="AJJ54" s="83"/>
      <c r="AJK54" s="83"/>
      <c r="AJL54" s="83"/>
      <c r="AJM54" s="83"/>
      <c r="AJN54" s="83"/>
      <c r="AJO54" s="83"/>
      <c r="AJP54" s="83"/>
      <c r="AJQ54" s="83"/>
      <c r="AJR54" s="83"/>
      <c r="AJS54" s="83"/>
      <c r="AJT54" s="83"/>
      <c r="AJU54" s="83"/>
      <c r="AJV54" s="83"/>
      <c r="AJW54" s="83"/>
      <c r="AJX54" s="83"/>
      <c r="AJY54" s="83"/>
      <c r="AJZ54" s="83"/>
      <c r="AKA54" s="83"/>
      <c r="AKB54" s="83"/>
      <c r="AKC54" s="83"/>
      <c r="AKD54" s="83"/>
      <c r="AKE54" s="83"/>
      <c r="AKF54" s="83"/>
      <c r="AKG54" s="83"/>
      <c r="AKH54" s="83"/>
      <c r="AKI54" s="83"/>
      <c r="AKJ54" s="83"/>
      <c r="AKK54" s="83"/>
      <c r="AKL54" s="83"/>
      <c r="AKM54" s="83"/>
      <c r="AKN54" s="83"/>
      <c r="AKO54" s="83"/>
      <c r="AKP54" s="83"/>
      <c r="AKQ54" s="83"/>
      <c r="AKR54" s="83"/>
      <c r="AKS54" s="83"/>
      <c r="AKT54" s="83"/>
      <c r="AKU54" s="83"/>
      <c r="AKV54" s="83"/>
      <c r="AKW54" s="83"/>
      <c r="AKX54" s="83"/>
      <c r="AKY54" s="83"/>
      <c r="AKZ54" s="83"/>
      <c r="ALA54" s="83"/>
      <c r="ALB54" s="83"/>
      <c r="ALC54" s="83"/>
      <c r="ALD54" s="83"/>
      <c r="ALE54" s="83"/>
      <c r="ALF54" s="83"/>
      <c r="ALG54" s="83"/>
      <c r="ALH54" s="83"/>
      <c r="ALI54" s="83"/>
      <c r="ALJ54" s="83"/>
      <c r="ALK54" s="83"/>
      <c r="ALL54" s="83"/>
      <c r="ALM54" s="83"/>
      <c r="ALN54" s="83"/>
      <c r="ALO54" s="83"/>
      <c r="ALP54" s="83"/>
      <c r="ALQ54" s="83"/>
      <c r="ALR54" s="83"/>
      <c r="ALS54" s="83"/>
      <c r="ALT54" s="83"/>
      <c r="ALU54" s="83"/>
      <c r="ALV54" s="83"/>
      <c r="ALW54" s="83"/>
      <c r="ALX54" s="83"/>
      <c r="ALY54" s="83"/>
      <c r="ALZ54" s="83"/>
      <c r="AMA54" s="83"/>
      <c r="AMB54" s="83"/>
      <c r="AMC54" s="83"/>
      <c r="AMD54" s="83"/>
      <c r="AME54" s="83"/>
      <c r="AMF54" s="83"/>
      <c r="AMG54" s="83"/>
      <c r="AMH54" s="83"/>
      <c r="AMI54" s="83"/>
      <c r="AMJ54" s="83"/>
      <c r="AMK54" s="83"/>
    </row>
    <row r="55" spans="1:1025" s="84" customFormat="1" ht="51" customHeight="1" x14ac:dyDescent="0.25">
      <c r="A55" s="82" t="s">
        <v>150</v>
      </c>
      <c r="B55" s="63">
        <v>7351</v>
      </c>
      <c r="C55" s="63" t="s">
        <v>114</v>
      </c>
      <c r="D55" s="85" t="s">
        <v>151</v>
      </c>
      <c r="E55" s="12" t="str">
        <f>E54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55" s="33" t="str">
        <f>F54</f>
        <v xml:space="preserve"> рішення сільської ради від 10.10.2024 року № 77-48/VIII</v>
      </c>
      <c r="G55" s="3">
        <f t="shared" ref="G55" si="9">H55+I55</f>
        <v>1000000</v>
      </c>
      <c r="H55" s="46">
        <v>0</v>
      </c>
      <c r="I55" s="46">
        <v>1000000</v>
      </c>
      <c r="J55" s="46">
        <v>1000000</v>
      </c>
      <c r="K55" s="58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83"/>
      <c r="MX55" s="83"/>
      <c r="MY55" s="83"/>
      <c r="MZ55" s="83"/>
      <c r="NA55" s="83"/>
      <c r="NB55" s="83"/>
      <c r="NC55" s="83"/>
      <c r="ND55" s="83"/>
      <c r="NE55" s="83"/>
      <c r="NF55" s="83"/>
      <c r="NG55" s="83"/>
      <c r="NH55" s="83"/>
      <c r="NI55" s="83"/>
      <c r="NJ55" s="83"/>
      <c r="NK55" s="83"/>
      <c r="NL55" s="83"/>
      <c r="NM55" s="83"/>
      <c r="NN55" s="83"/>
      <c r="NO55" s="83"/>
      <c r="NP55" s="83"/>
      <c r="NQ55" s="83"/>
      <c r="NR55" s="83"/>
      <c r="NS55" s="83"/>
      <c r="NT55" s="83"/>
      <c r="NU55" s="83"/>
      <c r="NV55" s="83"/>
      <c r="NW55" s="83"/>
      <c r="NX55" s="83"/>
      <c r="NY55" s="83"/>
      <c r="NZ55" s="83"/>
      <c r="OA55" s="83"/>
      <c r="OB55" s="83"/>
      <c r="OC55" s="83"/>
      <c r="OD55" s="83"/>
      <c r="OE55" s="83"/>
      <c r="OF55" s="83"/>
      <c r="OG55" s="83"/>
      <c r="OH55" s="83"/>
      <c r="OI55" s="83"/>
      <c r="OJ55" s="83"/>
      <c r="OK55" s="83"/>
      <c r="OL55" s="83"/>
      <c r="OM55" s="83"/>
      <c r="ON55" s="83"/>
      <c r="OO55" s="83"/>
      <c r="OP55" s="83"/>
      <c r="OQ55" s="83"/>
      <c r="OR55" s="83"/>
      <c r="OS55" s="83"/>
      <c r="OT55" s="83"/>
      <c r="OU55" s="83"/>
      <c r="OV55" s="83"/>
      <c r="OW55" s="83"/>
      <c r="OX55" s="83"/>
      <c r="OY55" s="83"/>
      <c r="OZ55" s="83"/>
      <c r="PA55" s="83"/>
      <c r="PB55" s="83"/>
      <c r="PC55" s="83"/>
      <c r="PD55" s="83"/>
      <c r="PE55" s="83"/>
      <c r="PF55" s="83"/>
      <c r="PG55" s="83"/>
      <c r="PH55" s="83"/>
      <c r="PI55" s="83"/>
      <c r="PJ55" s="83"/>
      <c r="PK55" s="83"/>
      <c r="PL55" s="83"/>
      <c r="PM55" s="83"/>
      <c r="PN55" s="83"/>
      <c r="PO55" s="83"/>
      <c r="PP55" s="83"/>
      <c r="PQ55" s="83"/>
      <c r="PR55" s="83"/>
      <c r="PS55" s="83"/>
      <c r="PT55" s="83"/>
      <c r="PU55" s="83"/>
      <c r="PV55" s="83"/>
      <c r="PW55" s="83"/>
      <c r="PX55" s="83"/>
      <c r="PY55" s="83"/>
      <c r="PZ55" s="83"/>
      <c r="QA55" s="83"/>
      <c r="QB55" s="83"/>
      <c r="QC55" s="83"/>
      <c r="QD55" s="83"/>
      <c r="QE55" s="83"/>
      <c r="QF55" s="83"/>
      <c r="QG55" s="83"/>
      <c r="QH55" s="83"/>
      <c r="QI55" s="83"/>
      <c r="QJ55" s="83"/>
      <c r="QK55" s="83"/>
      <c r="QL55" s="83"/>
      <c r="QM55" s="83"/>
      <c r="QN55" s="83"/>
      <c r="QO55" s="83"/>
      <c r="QP55" s="83"/>
      <c r="QQ55" s="83"/>
      <c r="QR55" s="83"/>
      <c r="QS55" s="83"/>
      <c r="QT55" s="83"/>
      <c r="QU55" s="83"/>
      <c r="QV55" s="83"/>
      <c r="QW55" s="83"/>
      <c r="QX55" s="83"/>
      <c r="QY55" s="83"/>
      <c r="QZ55" s="83"/>
      <c r="RA55" s="83"/>
      <c r="RB55" s="83"/>
      <c r="RC55" s="83"/>
      <c r="RD55" s="83"/>
      <c r="RE55" s="83"/>
      <c r="RF55" s="83"/>
      <c r="RG55" s="83"/>
      <c r="RH55" s="83"/>
      <c r="RI55" s="83"/>
      <c r="RJ55" s="83"/>
      <c r="RK55" s="83"/>
      <c r="RL55" s="83"/>
      <c r="RM55" s="83"/>
      <c r="RN55" s="83"/>
      <c r="RO55" s="83"/>
      <c r="RP55" s="83"/>
      <c r="RQ55" s="83"/>
      <c r="RR55" s="83"/>
      <c r="RS55" s="83"/>
      <c r="RT55" s="83"/>
      <c r="RU55" s="83"/>
      <c r="RV55" s="83"/>
      <c r="RW55" s="83"/>
      <c r="RX55" s="83"/>
      <c r="RY55" s="83"/>
      <c r="RZ55" s="83"/>
      <c r="SA55" s="83"/>
      <c r="SB55" s="83"/>
      <c r="SC55" s="83"/>
      <c r="SD55" s="83"/>
      <c r="SE55" s="83"/>
      <c r="SF55" s="83"/>
      <c r="SG55" s="83"/>
      <c r="SH55" s="83"/>
      <c r="SI55" s="83"/>
      <c r="SJ55" s="83"/>
      <c r="SK55" s="83"/>
      <c r="SL55" s="83"/>
      <c r="SM55" s="83"/>
      <c r="SN55" s="83"/>
      <c r="SO55" s="83"/>
      <c r="SP55" s="83"/>
      <c r="SQ55" s="83"/>
      <c r="SR55" s="83"/>
      <c r="SS55" s="83"/>
      <c r="ST55" s="83"/>
      <c r="SU55" s="83"/>
      <c r="SV55" s="83"/>
      <c r="SW55" s="83"/>
      <c r="SX55" s="83"/>
      <c r="SY55" s="83"/>
      <c r="SZ55" s="83"/>
      <c r="TA55" s="83"/>
      <c r="TB55" s="83"/>
      <c r="TC55" s="83"/>
      <c r="TD55" s="83"/>
      <c r="TE55" s="83"/>
      <c r="TF55" s="83"/>
      <c r="TG55" s="83"/>
      <c r="TH55" s="83"/>
      <c r="TI55" s="83"/>
      <c r="TJ55" s="83"/>
      <c r="TK55" s="83"/>
      <c r="TL55" s="83"/>
      <c r="TM55" s="83"/>
      <c r="TN55" s="83"/>
      <c r="TO55" s="83"/>
      <c r="TP55" s="83"/>
      <c r="TQ55" s="83"/>
      <c r="TR55" s="83"/>
      <c r="TS55" s="83"/>
      <c r="TT55" s="83"/>
      <c r="TU55" s="83"/>
      <c r="TV55" s="83"/>
      <c r="TW55" s="83"/>
      <c r="TX55" s="83"/>
      <c r="TY55" s="83"/>
      <c r="TZ55" s="83"/>
      <c r="UA55" s="83"/>
      <c r="UB55" s="83"/>
      <c r="UC55" s="83"/>
      <c r="UD55" s="83"/>
      <c r="UE55" s="83"/>
      <c r="UF55" s="83"/>
      <c r="UG55" s="83"/>
      <c r="UH55" s="83"/>
      <c r="UI55" s="83"/>
      <c r="UJ55" s="83"/>
      <c r="UK55" s="83"/>
      <c r="UL55" s="83"/>
      <c r="UM55" s="83"/>
      <c r="UN55" s="83"/>
      <c r="UO55" s="83"/>
      <c r="UP55" s="83"/>
      <c r="UQ55" s="83"/>
      <c r="UR55" s="83"/>
      <c r="US55" s="83"/>
      <c r="UT55" s="83"/>
      <c r="UU55" s="83"/>
      <c r="UV55" s="83"/>
      <c r="UW55" s="83"/>
      <c r="UX55" s="83"/>
      <c r="UY55" s="83"/>
      <c r="UZ55" s="83"/>
      <c r="VA55" s="83"/>
      <c r="VB55" s="83"/>
      <c r="VC55" s="83"/>
      <c r="VD55" s="83"/>
      <c r="VE55" s="83"/>
      <c r="VF55" s="83"/>
      <c r="VG55" s="83"/>
      <c r="VH55" s="83"/>
      <c r="VI55" s="83"/>
      <c r="VJ55" s="83"/>
      <c r="VK55" s="83"/>
      <c r="VL55" s="83"/>
      <c r="VM55" s="83"/>
      <c r="VN55" s="83"/>
      <c r="VO55" s="83"/>
      <c r="VP55" s="83"/>
      <c r="VQ55" s="83"/>
      <c r="VR55" s="83"/>
      <c r="VS55" s="83"/>
      <c r="VT55" s="83"/>
      <c r="VU55" s="83"/>
      <c r="VV55" s="83"/>
      <c r="VW55" s="83"/>
      <c r="VX55" s="83"/>
      <c r="VY55" s="83"/>
      <c r="VZ55" s="83"/>
      <c r="WA55" s="83"/>
      <c r="WB55" s="83"/>
      <c r="WC55" s="83"/>
      <c r="WD55" s="83"/>
      <c r="WE55" s="83"/>
      <c r="WF55" s="83"/>
      <c r="WG55" s="83"/>
      <c r="WH55" s="83"/>
      <c r="WI55" s="83"/>
      <c r="WJ55" s="83"/>
      <c r="WK55" s="83"/>
      <c r="WL55" s="83"/>
      <c r="WM55" s="83"/>
      <c r="WN55" s="83"/>
      <c r="WO55" s="83"/>
      <c r="WP55" s="83"/>
      <c r="WQ55" s="83"/>
      <c r="WR55" s="83"/>
      <c r="WS55" s="83"/>
      <c r="WT55" s="83"/>
      <c r="WU55" s="83"/>
      <c r="WV55" s="83"/>
      <c r="WW55" s="83"/>
      <c r="WX55" s="83"/>
      <c r="WY55" s="83"/>
      <c r="WZ55" s="83"/>
      <c r="XA55" s="83"/>
      <c r="XB55" s="83"/>
      <c r="XC55" s="83"/>
      <c r="XD55" s="83"/>
      <c r="XE55" s="83"/>
      <c r="XF55" s="83"/>
      <c r="XG55" s="83"/>
      <c r="XH55" s="83"/>
      <c r="XI55" s="83"/>
      <c r="XJ55" s="83"/>
      <c r="XK55" s="83"/>
      <c r="XL55" s="83"/>
      <c r="XM55" s="83"/>
      <c r="XN55" s="83"/>
      <c r="XO55" s="83"/>
      <c r="XP55" s="83"/>
      <c r="XQ55" s="83"/>
      <c r="XR55" s="83"/>
      <c r="XS55" s="83"/>
      <c r="XT55" s="83"/>
      <c r="XU55" s="83"/>
      <c r="XV55" s="83"/>
      <c r="XW55" s="83"/>
      <c r="XX55" s="83"/>
      <c r="XY55" s="83"/>
      <c r="XZ55" s="83"/>
      <c r="YA55" s="83"/>
      <c r="YB55" s="83"/>
      <c r="YC55" s="83"/>
      <c r="YD55" s="83"/>
      <c r="YE55" s="83"/>
      <c r="YF55" s="83"/>
      <c r="YG55" s="83"/>
      <c r="YH55" s="83"/>
      <c r="YI55" s="83"/>
      <c r="YJ55" s="83"/>
      <c r="YK55" s="83"/>
      <c r="YL55" s="83"/>
      <c r="YM55" s="83"/>
      <c r="YN55" s="83"/>
      <c r="YO55" s="83"/>
      <c r="YP55" s="83"/>
      <c r="YQ55" s="83"/>
      <c r="YR55" s="83"/>
      <c r="YS55" s="83"/>
      <c r="YT55" s="83"/>
      <c r="YU55" s="83"/>
      <c r="YV55" s="83"/>
      <c r="YW55" s="83"/>
      <c r="YX55" s="83"/>
      <c r="YY55" s="83"/>
      <c r="YZ55" s="83"/>
      <c r="ZA55" s="83"/>
      <c r="ZB55" s="83"/>
      <c r="ZC55" s="83"/>
      <c r="ZD55" s="83"/>
      <c r="ZE55" s="83"/>
      <c r="ZF55" s="83"/>
      <c r="ZG55" s="83"/>
      <c r="ZH55" s="83"/>
      <c r="ZI55" s="83"/>
      <c r="ZJ55" s="83"/>
      <c r="ZK55" s="83"/>
      <c r="ZL55" s="83"/>
      <c r="ZM55" s="83"/>
      <c r="ZN55" s="83"/>
      <c r="ZO55" s="83"/>
      <c r="ZP55" s="83"/>
      <c r="ZQ55" s="83"/>
      <c r="ZR55" s="83"/>
      <c r="ZS55" s="83"/>
      <c r="ZT55" s="83"/>
      <c r="ZU55" s="83"/>
      <c r="ZV55" s="83"/>
      <c r="ZW55" s="83"/>
      <c r="ZX55" s="83"/>
      <c r="ZY55" s="83"/>
      <c r="ZZ55" s="83"/>
      <c r="AAA55" s="83"/>
      <c r="AAB55" s="83"/>
      <c r="AAC55" s="83"/>
      <c r="AAD55" s="83"/>
      <c r="AAE55" s="83"/>
      <c r="AAF55" s="83"/>
      <c r="AAG55" s="83"/>
      <c r="AAH55" s="83"/>
      <c r="AAI55" s="83"/>
      <c r="AAJ55" s="83"/>
      <c r="AAK55" s="83"/>
      <c r="AAL55" s="83"/>
      <c r="AAM55" s="83"/>
      <c r="AAN55" s="83"/>
      <c r="AAO55" s="83"/>
      <c r="AAP55" s="83"/>
      <c r="AAQ55" s="83"/>
      <c r="AAR55" s="83"/>
      <c r="AAS55" s="83"/>
      <c r="AAT55" s="83"/>
      <c r="AAU55" s="83"/>
      <c r="AAV55" s="83"/>
      <c r="AAW55" s="83"/>
      <c r="AAX55" s="83"/>
      <c r="AAY55" s="83"/>
      <c r="AAZ55" s="83"/>
      <c r="ABA55" s="83"/>
      <c r="ABB55" s="83"/>
      <c r="ABC55" s="83"/>
      <c r="ABD55" s="83"/>
      <c r="ABE55" s="83"/>
      <c r="ABF55" s="83"/>
      <c r="ABG55" s="83"/>
      <c r="ABH55" s="83"/>
      <c r="ABI55" s="83"/>
      <c r="ABJ55" s="83"/>
      <c r="ABK55" s="83"/>
      <c r="ABL55" s="83"/>
      <c r="ABM55" s="83"/>
      <c r="ABN55" s="83"/>
      <c r="ABO55" s="83"/>
      <c r="ABP55" s="83"/>
      <c r="ABQ55" s="83"/>
      <c r="ABR55" s="83"/>
      <c r="ABS55" s="83"/>
      <c r="ABT55" s="83"/>
      <c r="ABU55" s="83"/>
      <c r="ABV55" s="83"/>
      <c r="ABW55" s="83"/>
      <c r="ABX55" s="83"/>
      <c r="ABY55" s="83"/>
      <c r="ABZ55" s="83"/>
      <c r="ACA55" s="83"/>
      <c r="ACB55" s="83"/>
      <c r="ACC55" s="83"/>
      <c r="ACD55" s="83"/>
      <c r="ACE55" s="83"/>
      <c r="ACF55" s="83"/>
      <c r="ACG55" s="83"/>
      <c r="ACH55" s="83"/>
      <c r="ACI55" s="83"/>
      <c r="ACJ55" s="83"/>
      <c r="ACK55" s="83"/>
      <c r="ACL55" s="83"/>
      <c r="ACM55" s="83"/>
      <c r="ACN55" s="83"/>
      <c r="ACO55" s="83"/>
      <c r="ACP55" s="83"/>
      <c r="ACQ55" s="83"/>
      <c r="ACR55" s="83"/>
      <c r="ACS55" s="83"/>
      <c r="ACT55" s="83"/>
      <c r="ACU55" s="83"/>
      <c r="ACV55" s="83"/>
      <c r="ACW55" s="83"/>
      <c r="ACX55" s="83"/>
      <c r="ACY55" s="83"/>
      <c r="ACZ55" s="83"/>
      <c r="ADA55" s="83"/>
      <c r="ADB55" s="83"/>
      <c r="ADC55" s="83"/>
      <c r="ADD55" s="83"/>
      <c r="ADE55" s="83"/>
      <c r="ADF55" s="83"/>
      <c r="ADG55" s="83"/>
      <c r="ADH55" s="83"/>
      <c r="ADI55" s="83"/>
      <c r="ADJ55" s="83"/>
      <c r="ADK55" s="83"/>
      <c r="ADL55" s="83"/>
      <c r="ADM55" s="83"/>
      <c r="ADN55" s="83"/>
      <c r="ADO55" s="83"/>
      <c r="ADP55" s="83"/>
      <c r="ADQ55" s="83"/>
      <c r="ADR55" s="83"/>
      <c r="ADS55" s="83"/>
      <c r="ADT55" s="83"/>
      <c r="ADU55" s="83"/>
      <c r="ADV55" s="83"/>
      <c r="ADW55" s="83"/>
      <c r="ADX55" s="83"/>
      <c r="ADY55" s="83"/>
      <c r="ADZ55" s="83"/>
      <c r="AEA55" s="83"/>
      <c r="AEB55" s="83"/>
      <c r="AEC55" s="83"/>
      <c r="AED55" s="83"/>
      <c r="AEE55" s="83"/>
      <c r="AEF55" s="83"/>
      <c r="AEG55" s="83"/>
      <c r="AEH55" s="83"/>
      <c r="AEI55" s="83"/>
      <c r="AEJ55" s="83"/>
      <c r="AEK55" s="83"/>
      <c r="AEL55" s="83"/>
      <c r="AEM55" s="83"/>
      <c r="AEN55" s="83"/>
      <c r="AEO55" s="83"/>
      <c r="AEP55" s="83"/>
      <c r="AEQ55" s="83"/>
      <c r="AER55" s="83"/>
      <c r="AES55" s="83"/>
      <c r="AET55" s="83"/>
      <c r="AEU55" s="83"/>
      <c r="AEV55" s="83"/>
      <c r="AEW55" s="83"/>
      <c r="AEX55" s="83"/>
      <c r="AEY55" s="83"/>
      <c r="AEZ55" s="83"/>
      <c r="AFA55" s="83"/>
      <c r="AFB55" s="83"/>
      <c r="AFC55" s="83"/>
      <c r="AFD55" s="83"/>
      <c r="AFE55" s="83"/>
      <c r="AFF55" s="83"/>
      <c r="AFG55" s="83"/>
      <c r="AFH55" s="83"/>
      <c r="AFI55" s="83"/>
      <c r="AFJ55" s="83"/>
      <c r="AFK55" s="83"/>
      <c r="AFL55" s="83"/>
      <c r="AFM55" s="83"/>
      <c r="AFN55" s="83"/>
      <c r="AFO55" s="83"/>
      <c r="AFP55" s="83"/>
      <c r="AFQ55" s="83"/>
      <c r="AFR55" s="83"/>
      <c r="AFS55" s="83"/>
      <c r="AFT55" s="83"/>
      <c r="AFU55" s="83"/>
      <c r="AFV55" s="83"/>
      <c r="AFW55" s="83"/>
      <c r="AFX55" s="83"/>
      <c r="AFY55" s="83"/>
      <c r="AFZ55" s="83"/>
      <c r="AGA55" s="83"/>
      <c r="AGB55" s="83"/>
      <c r="AGC55" s="83"/>
      <c r="AGD55" s="83"/>
      <c r="AGE55" s="83"/>
      <c r="AGF55" s="83"/>
      <c r="AGG55" s="83"/>
      <c r="AGH55" s="83"/>
      <c r="AGI55" s="83"/>
      <c r="AGJ55" s="83"/>
      <c r="AGK55" s="83"/>
      <c r="AGL55" s="83"/>
      <c r="AGM55" s="83"/>
      <c r="AGN55" s="83"/>
      <c r="AGO55" s="83"/>
      <c r="AGP55" s="83"/>
      <c r="AGQ55" s="83"/>
      <c r="AGR55" s="83"/>
      <c r="AGS55" s="83"/>
      <c r="AGT55" s="83"/>
      <c r="AGU55" s="83"/>
      <c r="AGV55" s="83"/>
      <c r="AGW55" s="83"/>
      <c r="AGX55" s="83"/>
      <c r="AGY55" s="83"/>
      <c r="AGZ55" s="83"/>
      <c r="AHA55" s="83"/>
      <c r="AHB55" s="83"/>
      <c r="AHC55" s="83"/>
      <c r="AHD55" s="83"/>
      <c r="AHE55" s="83"/>
      <c r="AHF55" s="83"/>
      <c r="AHG55" s="83"/>
      <c r="AHH55" s="83"/>
      <c r="AHI55" s="83"/>
      <c r="AHJ55" s="83"/>
      <c r="AHK55" s="83"/>
      <c r="AHL55" s="83"/>
      <c r="AHM55" s="83"/>
      <c r="AHN55" s="83"/>
      <c r="AHO55" s="83"/>
      <c r="AHP55" s="83"/>
      <c r="AHQ55" s="83"/>
      <c r="AHR55" s="83"/>
      <c r="AHS55" s="83"/>
      <c r="AHT55" s="83"/>
      <c r="AHU55" s="83"/>
      <c r="AHV55" s="83"/>
      <c r="AHW55" s="83"/>
      <c r="AHX55" s="83"/>
      <c r="AHY55" s="83"/>
      <c r="AHZ55" s="83"/>
      <c r="AIA55" s="83"/>
      <c r="AIB55" s="83"/>
      <c r="AIC55" s="83"/>
      <c r="AID55" s="83"/>
      <c r="AIE55" s="83"/>
      <c r="AIF55" s="83"/>
      <c r="AIG55" s="83"/>
      <c r="AIH55" s="83"/>
      <c r="AII55" s="83"/>
      <c r="AIJ55" s="83"/>
      <c r="AIK55" s="83"/>
      <c r="AIL55" s="83"/>
      <c r="AIM55" s="83"/>
      <c r="AIN55" s="83"/>
      <c r="AIO55" s="83"/>
      <c r="AIP55" s="83"/>
      <c r="AIQ55" s="83"/>
      <c r="AIR55" s="83"/>
      <c r="AIS55" s="83"/>
      <c r="AIT55" s="83"/>
      <c r="AIU55" s="83"/>
      <c r="AIV55" s="83"/>
      <c r="AIW55" s="83"/>
      <c r="AIX55" s="83"/>
      <c r="AIY55" s="83"/>
      <c r="AIZ55" s="83"/>
      <c r="AJA55" s="83"/>
      <c r="AJB55" s="83"/>
      <c r="AJC55" s="83"/>
      <c r="AJD55" s="83"/>
      <c r="AJE55" s="83"/>
      <c r="AJF55" s="83"/>
      <c r="AJG55" s="83"/>
      <c r="AJH55" s="83"/>
      <c r="AJI55" s="83"/>
      <c r="AJJ55" s="83"/>
      <c r="AJK55" s="83"/>
      <c r="AJL55" s="83"/>
      <c r="AJM55" s="83"/>
      <c r="AJN55" s="83"/>
      <c r="AJO55" s="83"/>
      <c r="AJP55" s="83"/>
      <c r="AJQ55" s="83"/>
      <c r="AJR55" s="83"/>
      <c r="AJS55" s="83"/>
      <c r="AJT55" s="83"/>
      <c r="AJU55" s="83"/>
      <c r="AJV55" s="83"/>
      <c r="AJW55" s="83"/>
      <c r="AJX55" s="83"/>
      <c r="AJY55" s="83"/>
      <c r="AJZ55" s="83"/>
      <c r="AKA55" s="83"/>
      <c r="AKB55" s="83"/>
      <c r="AKC55" s="83"/>
      <c r="AKD55" s="83"/>
      <c r="AKE55" s="83"/>
      <c r="AKF55" s="83"/>
      <c r="AKG55" s="83"/>
      <c r="AKH55" s="83"/>
      <c r="AKI55" s="83"/>
      <c r="AKJ55" s="83"/>
      <c r="AKK55" s="83"/>
      <c r="AKL55" s="83"/>
      <c r="AKM55" s="83"/>
      <c r="AKN55" s="83"/>
      <c r="AKO55" s="83"/>
      <c r="AKP55" s="83"/>
      <c r="AKQ55" s="83"/>
      <c r="AKR55" s="83"/>
      <c r="AKS55" s="83"/>
      <c r="AKT55" s="83"/>
      <c r="AKU55" s="83"/>
      <c r="AKV55" s="83"/>
      <c r="AKW55" s="83"/>
      <c r="AKX55" s="83"/>
      <c r="AKY55" s="83"/>
      <c r="AKZ55" s="83"/>
      <c r="ALA55" s="83"/>
      <c r="ALB55" s="83"/>
      <c r="ALC55" s="83"/>
      <c r="ALD55" s="83"/>
      <c r="ALE55" s="83"/>
      <c r="ALF55" s="83"/>
      <c r="ALG55" s="83"/>
      <c r="ALH55" s="83"/>
      <c r="ALI55" s="83"/>
      <c r="ALJ55" s="83"/>
      <c r="ALK55" s="83"/>
      <c r="ALL55" s="83"/>
      <c r="ALM55" s="83"/>
      <c r="ALN55" s="83"/>
      <c r="ALO55" s="83"/>
      <c r="ALP55" s="83"/>
      <c r="ALQ55" s="83"/>
      <c r="ALR55" s="83"/>
      <c r="ALS55" s="83"/>
      <c r="ALT55" s="83"/>
      <c r="ALU55" s="83"/>
      <c r="ALV55" s="83"/>
      <c r="ALW55" s="83"/>
      <c r="ALX55" s="83"/>
      <c r="ALY55" s="83"/>
      <c r="ALZ55" s="83"/>
      <c r="AMA55" s="83"/>
      <c r="AMB55" s="83"/>
      <c r="AMC55" s="83"/>
      <c r="AMD55" s="83"/>
      <c r="AME55" s="83"/>
      <c r="AMF55" s="83"/>
      <c r="AMG55" s="83"/>
      <c r="AMH55" s="83"/>
      <c r="AMI55" s="83"/>
      <c r="AMJ55" s="83"/>
      <c r="AMK55" s="83"/>
    </row>
    <row r="56" spans="1:1025" ht="75.75" customHeight="1" x14ac:dyDescent="0.25">
      <c r="A56" s="13" t="s">
        <v>59</v>
      </c>
      <c r="B56" s="13" t="s">
        <v>60</v>
      </c>
      <c r="C56" s="13" t="s">
        <v>61</v>
      </c>
      <c r="D56" s="9" t="s">
        <v>97</v>
      </c>
      <c r="E56" s="12" t="s">
        <v>187</v>
      </c>
      <c r="F56" s="33" t="s">
        <v>99</v>
      </c>
      <c r="G56" s="3">
        <f t="shared" si="8"/>
        <v>1110000</v>
      </c>
      <c r="H56" s="21">
        <f>400000+200000+450000+60000+50000-50000</f>
        <v>1110000</v>
      </c>
      <c r="I56" s="22">
        <v>0</v>
      </c>
      <c r="J56" s="21">
        <v>0</v>
      </c>
      <c r="K56" s="23"/>
    </row>
    <row r="57" spans="1:1025" ht="27.75" customHeight="1" x14ac:dyDescent="0.25">
      <c r="A57" s="134" t="s">
        <v>76</v>
      </c>
      <c r="B57" s="134" t="s">
        <v>11</v>
      </c>
      <c r="C57" s="134" t="s">
        <v>12</v>
      </c>
      <c r="D57" s="134" t="s">
        <v>78</v>
      </c>
      <c r="E57" s="135" t="s">
        <v>79</v>
      </c>
      <c r="F57" s="133" t="s">
        <v>80</v>
      </c>
      <c r="G57" s="134" t="s">
        <v>1</v>
      </c>
      <c r="H57" s="134" t="s">
        <v>10</v>
      </c>
      <c r="I57" s="134" t="s">
        <v>2</v>
      </c>
      <c r="J57" s="134"/>
      <c r="K57" s="23"/>
    </row>
    <row r="58" spans="1:1025" ht="128.25" customHeight="1" x14ac:dyDescent="0.25">
      <c r="A58" s="134"/>
      <c r="B58" s="134"/>
      <c r="C58" s="134"/>
      <c r="D58" s="134"/>
      <c r="E58" s="135"/>
      <c r="F58" s="133"/>
      <c r="G58" s="134"/>
      <c r="H58" s="134"/>
      <c r="I58" s="62" t="s">
        <v>3</v>
      </c>
      <c r="J58" s="13" t="s">
        <v>13</v>
      </c>
      <c r="K58" s="23"/>
    </row>
    <row r="59" spans="1:1025" x14ac:dyDescent="0.25">
      <c r="A59" s="13" t="s">
        <v>4</v>
      </c>
      <c r="B59" s="13" t="s">
        <v>5</v>
      </c>
      <c r="C59" s="13" t="s">
        <v>6</v>
      </c>
      <c r="D59" s="13" t="s">
        <v>7</v>
      </c>
      <c r="E59" s="63" t="s">
        <v>8</v>
      </c>
      <c r="F59" s="31" t="s">
        <v>9</v>
      </c>
      <c r="G59" s="13" t="s">
        <v>81</v>
      </c>
      <c r="H59" s="13" t="s">
        <v>82</v>
      </c>
      <c r="I59" s="62" t="s">
        <v>83</v>
      </c>
      <c r="J59" s="64" t="s">
        <v>84</v>
      </c>
      <c r="K59" s="23"/>
    </row>
    <row r="60" spans="1:1025" customFormat="1" ht="66" customHeight="1" x14ac:dyDescent="0.25">
      <c r="A60" s="115" t="s">
        <v>203</v>
      </c>
      <c r="B60" s="116" t="s">
        <v>204</v>
      </c>
      <c r="C60" s="115" t="s">
        <v>62</v>
      </c>
      <c r="D60" s="117" t="s">
        <v>205</v>
      </c>
      <c r="E60" s="125" t="s">
        <v>208</v>
      </c>
      <c r="F60" s="36" t="s">
        <v>207</v>
      </c>
      <c r="G60" s="126">
        <f>H60+I60</f>
        <v>36000</v>
      </c>
      <c r="H60" s="127">
        <v>0</v>
      </c>
      <c r="I60" s="128">
        <v>36000</v>
      </c>
      <c r="J60" s="127">
        <f>I60</f>
        <v>36000</v>
      </c>
      <c r="K60" s="118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19"/>
      <c r="GH60" s="119"/>
      <c r="GI60" s="119"/>
      <c r="GJ60" s="119"/>
      <c r="GK60" s="119"/>
      <c r="GL60" s="119"/>
      <c r="GM60" s="119"/>
      <c r="GN60" s="119"/>
      <c r="GO60" s="119"/>
      <c r="GP60" s="119"/>
      <c r="GQ60" s="119"/>
      <c r="GR60" s="119"/>
      <c r="GS60" s="119"/>
      <c r="GT60" s="119"/>
      <c r="GU60" s="119"/>
      <c r="GV60" s="119"/>
      <c r="GW60" s="119"/>
      <c r="GX60" s="119"/>
      <c r="GY60" s="119"/>
      <c r="GZ60" s="119"/>
      <c r="HA60" s="119"/>
      <c r="HB60" s="119"/>
      <c r="HC60" s="119"/>
      <c r="HD60" s="119"/>
      <c r="HE60" s="119"/>
      <c r="HF60" s="119"/>
      <c r="HG60" s="119"/>
      <c r="HH60" s="119"/>
      <c r="HI60" s="119"/>
      <c r="HJ60" s="119"/>
      <c r="HK60" s="119"/>
      <c r="HL60" s="119"/>
      <c r="HM60" s="119"/>
      <c r="HN60" s="119"/>
      <c r="HO60" s="119"/>
      <c r="HP60" s="119"/>
      <c r="HQ60" s="119"/>
      <c r="HR60" s="119"/>
      <c r="HS60" s="119"/>
      <c r="HT60" s="119"/>
      <c r="HU60" s="119"/>
      <c r="HV60" s="119"/>
      <c r="HW60" s="119"/>
      <c r="HX60" s="119"/>
      <c r="HY60" s="119"/>
      <c r="HZ60" s="119"/>
      <c r="IA60" s="119"/>
      <c r="IB60" s="119"/>
      <c r="IC60" s="119"/>
      <c r="ID60" s="119"/>
      <c r="IE60" s="119"/>
      <c r="IF60" s="119"/>
      <c r="IG60" s="119"/>
      <c r="IH60" s="119"/>
      <c r="II60" s="119"/>
      <c r="IJ60" s="119"/>
      <c r="IK60" s="119"/>
      <c r="IL60" s="119"/>
      <c r="IM60" s="119"/>
      <c r="IN60" s="119"/>
      <c r="IO60" s="119"/>
      <c r="IP60" s="119"/>
      <c r="IQ60" s="119"/>
      <c r="IR60" s="119"/>
      <c r="IS60" s="119"/>
      <c r="IT60" s="119"/>
      <c r="IU60" s="119"/>
      <c r="IV60" s="119"/>
      <c r="IW60" s="119"/>
      <c r="IX60" s="119"/>
      <c r="IY60" s="119"/>
      <c r="IZ60" s="119"/>
      <c r="JA60" s="119"/>
      <c r="JB60" s="119"/>
      <c r="JC60" s="119"/>
      <c r="JD60" s="119"/>
      <c r="JE60" s="119"/>
      <c r="JF60" s="119"/>
      <c r="JG60" s="119"/>
      <c r="JH60" s="119"/>
      <c r="JI60" s="119"/>
      <c r="JJ60" s="119"/>
      <c r="JK60" s="119"/>
      <c r="JL60" s="119"/>
      <c r="JM60" s="119"/>
      <c r="JN60" s="119"/>
      <c r="JO60" s="119"/>
      <c r="JP60" s="119"/>
      <c r="JQ60" s="119"/>
      <c r="JR60" s="119"/>
      <c r="JS60" s="119"/>
      <c r="JT60" s="119"/>
      <c r="JU60" s="119"/>
      <c r="JV60" s="119"/>
      <c r="JW60" s="119"/>
      <c r="JX60" s="119"/>
      <c r="JY60" s="119"/>
      <c r="JZ60" s="119"/>
      <c r="KA60" s="119"/>
      <c r="KB60" s="119"/>
      <c r="KC60" s="119"/>
      <c r="KD60" s="119"/>
      <c r="KE60" s="119"/>
      <c r="KF60" s="119"/>
      <c r="KG60" s="119"/>
      <c r="KH60" s="119"/>
      <c r="KI60" s="119"/>
      <c r="KJ60" s="119"/>
      <c r="KK60" s="119"/>
      <c r="KL60" s="119"/>
      <c r="KM60" s="119"/>
      <c r="KN60" s="119"/>
      <c r="KO60" s="119"/>
      <c r="KP60" s="119"/>
      <c r="KQ60" s="119"/>
      <c r="KR60" s="119"/>
      <c r="KS60" s="119"/>
      <c r="KT60" s="119"/>
      <c r="KU60" s="119"/>
      <c r="KV60" s="119"/>
      <c r="KW60" s="119"/>
      <c r="KX60" s="119"/>
      <c r="KY60" s="119"/>
      <c r="KZ60" s="119"/>
      <c r="LA60" s="119"/>
      <c r="LB60" s="119"/>
      <c r="LC60" s="119"/>
      <c r="LD60" s="119"/>
      <c r="LE60" s="119"/>
      <c r="LF60" s="119"/>
      <c r="LG60" s="119"/>
      <c r="LH60" s="119"/>
      <c r="LI60" s="119"/>
      <c r="LJ60" s="119"/>
      <c r="LK60" s="119"/>
      <c r="LL60" s="119"/>
      <c r="LM60" s="119"/>
      <c r="LN60" s="119"/>
      <c r="LO60" s="119"/>
      <c r="LP60" s="119"/>
      <c r="LQ60" s="119"/>
      <c r="LR60" s="119"/>
      <c r="LS60" s="119"/>
      <c r="LT60" s="119"/>
      <c r="LU60" s="119"/>
      <c r="LV60" s="119"/>
      <c r="LW60" s="119"/>
      <c r="LX60" s="119"/>
      <c r="LY60" s="119"/>
      <c r="LZ60" s="119"/>
      <c r="MA60" s="119"/>
      <c r="MB60" s="119"/>
      <c r="MC60" s="119"/>
      <c r="MD60" s="119"/>
      <c r="ME60" s="119"/>
      <c r="MF60" s="119"/>
      <c r="MG60" s="119"/>
      <c r="MH60" s="119"/>
      <c r="MI60" s="119"/>
      <c r="MJ60" s="119"/>
      <c r="MK60" s="119"/>
      <c r="ML60" s="119"/>
      <c r="MM60" s="119"/>
      <c r="MN60" s="119"/>
      <c r="MO60" s="119"/>
      <c r="MP60" s="119"/>
      <c r="MQ60" s="119"/>
      <c r="MR60" s="119"/>
      <c r="MS60" s="119"/>
      <c r="MT60" s="119"/>
      <c r="MU60" s="119"/>
      <c r="MV60" s="119"/>
      <c r="MW60" s="119"/>
      <c r="MX60" s="119"/>
      <c r="MY60" s="119"/>
      <c r="MZ60" s="119"/>
      <c r="NA60" s="119"/>
      <c r="NB60" s="119"/>
      <c r="NC60" s="119"/>
      <c r="ND60" s="119"/>
      <c r="NE60" s="119"/>
      <c r="NF60" s="119"/>
      <c r="NG60" s="119"/>
      <c r="NH60" s="119"/>
      <c r="NI60" s="119"/>
      <c r="NJ60" s="119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19"/>
      <c r="NY60" s="119"/>
      <c r="NZ60" s="119"/>
      <c r="OA60" s="119"/>
      <c r="OB60" s="119"/>
      <c r="OC60" s="119"/>
      <c r="OD60" s="119"/>
      <c r="OE60" s="119"/>
      <c r="OF60" s="119"/>
      <c r="OG60" s="119"/>
      <c r="OH60" s="119"/>
      <c r="OI60" s="119"/>
      <c r="OJ60" s="119"/>
      <c r="OK60" s="119"/>
      <c r="OL60" s="119"/>
      <c r="OM60" s="119"/>
      <c r="ON60" s="119"/>
      <c r="OO60" s="119"/>
      <c r="OP60" s="119"/>
      <c r="OQ60" s="119"/>
      <c r="OR60" s="119"/>
      <c r="OS60" s="119"/>
      <c r="OT60" s="119"/>
      <c r="OU60" s="119"/>
      <c r="OV60" s="119"/>
      <c r="OW60" s="119"/>
      <c r="OX60" s="119"/>
      <c r="OY60" s="119"/>
      <c r="OZ60" s="119"/>
      <c r="PA60" s="119"/>
      <c r="PB60" s="119"/>
      <c r="PC60" s="119"/>
      <c r="PD60" s="119"/>
      <c r="PE60" s="119"/>
      <c r="PF60" s="119"/>
      <c r="PG60" s="119"/>
      <c r="PH60" s="119"/>
      <c r="PI60" s="119"/>
      <c r="PJ60" s="119"/>
      <c r="PK60" s="119"/>
      <c r="PL60" s="119"/>
      <c r="PM60" s="119"/>
      <c r="PN60" s="119"/>
      <c r="PO60" s="119"/>
      <c r="PP60" s="119"/>
      <c r="PQ60" s="119"/>
      <c r="PR60" s="119"/>
      <c r="PS60" s="119"/>
      <c r="PT60" s="119"/>
      <c r="PU60" s="119"/>
      <c r="PV60" s="119"/>
      <c r="PW60" s="119"/>
      <c r="PX60" s="119"/>
      <c r="PY60" s="119"/>
      <c r="PZ60" s="119"/>
      <c r="QA60" s="119"/>
      <c r="QB60" s="119"/>
      <c r="QC60" s="119"/>
      <c r="QD60" s="119"/>
      <c r="QE60" s="119"/>
      <c r="QF60" s="119"/>
      <c r="QG60" s="119"/>
      <c r="QH60" s="119"/>
      <c r="QI60" s="119"/>
      <c r="QJ60" s="119"/>
      <c r="QK60" s="119"/>
      <c r="QL60" s="119"/>
      <c r="QM60" s="119"/>
      <c r="QN60" s="119"/>
      <c r="QO60" s="119"/>
      <c r="QP60" s="119"/>
      <c r="QQ60" s="119"/>
      <c r="QR60" s="119"/>
      <c r="QS60" s="119"/>
      <c r="QT60" s="119"/>
      <c r="QU60" s="119"/>
      <c r="QV60" s="119"/>
      <c r="QW60" s="119"/>
      <c r="QX60" s="119"/>
      <c r="QY60" s="119"/>
      <c r="QZ60" s="119"/>
      <c r="RA60" s="119"/>
      <c r="RB60" s="119"/>
      <c r="RC60" s="119"/>
      <c r="RD60" s="119"/>
      <c r="RE60" s="119"/>
      <c r="RF60" s="119"/>
      <c r="RG60" s="119"/>
      <c r="RH60" s="119"/>
      <c r="RI60" s="119"/>
      <c r="RJ60" s="119"/>
      <c r="RK60" s="119"/>
      <c r="RL60" s="119"/>
      <c r="RM60" s="119"/>
      <c r="RN60" s="119"/>
      <c r="RO60" s="119"/>
      <c r="RP60" s="119"/>
      <c r="RQ60" s="119"/>
      <c r="RR60" s="119"/>
      <c r="RS60" s="119"/>
      <c r="RT60" s="119"/>
      <c r="RU60" s="119"/>
      <c r="RV60" s="119"/>
      <c r="RW60" s="119"/>
      <c r="RX60" s="119"/>
      <c r="RY60" s="119"/>
      <c r="RZ60" s="119"/>
      <c r="SA60" s="119"/>
      <c r="SB60" s="119"/>
      <c r="SC60" s="119"/>
      <c r="SD60" s="119"/>
      <c r="SE60" s="119"/>
      <c r="SF60" s="119"/>
      <c r="SG60" s="119"/>
      <c r="SH60" s="119"/>
      <c r="SI60" s="119"/>
      <c r="SJ60" s="119"/>
      <c r="SK60" s="119"/>
      <c r="SL60" s="119"/>
      <c r="SM60" s="119"/>
      <c r="SN60" s="119"/>
      <c r="SO60" s="119"/>
      <c r="SP60" s="119"/>
      <c r="SQ60" s="119"/>
      <c r="SR60" s="119"/>
      <c r="SS60" s="119"/>
      <c r="ST60" s="119"/>
      <c r="SU60" s="119"/>
      <c r="SV60" s="119"/>
      <c r="SW60" s="119"/>
      <c r="SX60" s="119"/>
      <c r="SY60" s="119"/>
      <c r="SZ60" s="119"/>
      <c r="TA60" s="119"/>
      <c r="TB60" s="119"/>
      <c r="TC60" s="119"/>
      <c r="TD60" s="119"/>
      <c r="TE60" s="119"/>
      <c r="TF60" s="119"/>
      <c r="TG60" s="119"/>
      <c r="TH60" s="119"/>
      <c r="TI60" s="119"/>
      <c r="TJ60" s="119"/>
      <c r="TK60" s="119"/>
      <c r="TL60" s="119"/>
      <c r="TM60" s="119"/>
      <c r="TN60" s="119"/>
      <c r="TO60" s="119"/>
      <c r="TP60" s="119"/>
      <c r="TQ60" s="119"/>
      <c r="TR60" s="119"/>
      <c r="TS60" s="119"/>
      <c r="TT60" s="119"/>
      <c r="TU60" s="119"/>
      <c r="TV60" s="119"/>
      <c r="TW60" s="119"/>
      <c r="TX60" s="119"/>
      <c r="TY60" s="119"/>
      <c r="TZ60" s="119"/>
      <c r="UA60" s="119"/>
      <c r="UB60" s="119"/>
      <c r="UC60" s="119"/>
      <c r="UD60" s="119"/>
      <c r="UE60" s="119"/>
      <c r="UF60" s="119"/>
      <c r="UG60" s="119"/>
      <c r="UH60" s="119"/>
      <c r="UI60" s="119"/>
      <c r="UJ60" s="119"/>
      <c r="UK60" s="119"/>
      <c r="UL60" s="119"/>
      <c r="UM60" s="119"/>
      <c r="UN60" s="119"/>
      <c r="UO60" s="119"/>
      <c r="UP60" s="119"/>
      <c r="UQ60" s="119"/>
      <c r="UR60" s="119"/>
      <c r="US60" s="119"/>
      <c r="UT60" s="119"/>
      <c r="UU60" s="119"/>
      <c r="UV60" s="119"/>
      <c r="UW60" s="119"/>
      <c r="UX60" s="119"/>
      <c r="UY60" s="119"/>
      <c r="UZ60" s="119"/>
      <c r="VA60" s="119"/>
      <c r="VB60" s="119"/>
      <c r="VC60" s="119"/>
      <c r="VD60" s="119"/>
      <c r="VE60" s="119"/>
      <c r="VF60" s="119"/>
      <c r="VG60" s="119"/>
      <c r="VH60" s="119"/>
      <c r="VI60" s="119"/>
      <c r="VJ60" s="119"/>
      <c r="VK60" s="119"/>
      <c r="VL60" s="119"/>
      <c r="VM60" s="119"/>
      <c r="VN60" s="119"/>
      <c r="VO60" s="119"/>
      <c r="VP60" s="119"/>
      <c r="VQ60" s="119"/>
      <c r="VR60" s="119"/>
      <c r="VS60" s="119"/>
      <c r="VT60" s="119"/>
      <c r="VU60" s="119"/>
      <c r="VV60" s="119"/>
      <c r="VW60" s="119"/>
      <c r="VX60" s="119"/>
      <c r="VY60" s="119"/>
      <c r="VZ60" s="119"/>
      <c r="WA60" s="119"/>
      <c r="WB60" s="119"/>
      <c r="WC60" s="119"/>
      <c r="WD60" s="119"/>
      <c r="WE60" s="119"/>
      <c r="WF60" s="119"/>
      <c r="WG60" s="119"/>
      <c r="WH60" s="119"/>
      <c r="WI60" s="119"/>
      <c r="WJ60" s="119"/>
      <c r="WK60" s="119"/>
      <c r="WL60" s="119"/>
      <c r="WM60" s="119"/>
      <c r="WN60" s="119"/>
      <c r="WO60" s="119"/>
      <c r="WP60" s="119"/>
      <c r="WQ60" s="119"/>
      <c r="WR60" s="119"/>
      <c r="WS60" s="119"/>
      <c r="WT60" s="119"/>
      <c r="WU60" s="119"/>
      <c r="WV60" s="119"/>
      <c r="WW60" s="119"/>
      <c r="WX60" s="119"/>
      <c r="WY60" s="119"/>
      <c r="WZ60" s="119"/>
      <c r="XA60" s="119"/>
      <c r="XB60" s="119"/>
      <c r="XC60" s="119"/>
      <c r="XD60" s="119"/>
      <c r="XE60" s="119"/>
      <c r="XF60" s="119"/>
      <c r="XG60" s="119"/>
      <c r="XH60" s="119"/>
      <c r="XI60" s="119"/>
      <c r="XJ60" s="119"/>
      <c r="XK60" s="119"/>
      <c r="XL60" s="119"/>
      <c r="XM60" s="119"/>
      <c r="XN60" s="119"/>
      <c r="XO60" s="119"/>
      <c r="XP60" s="119"/>
      <c r="XQ60" s="119"/>
      <c r="XR60" s="119"/>
      <c r="XS60" s="119"/>
      <c r="XT60" s="119"/>
      <c r="XU60" s="119"/>
      <c r="XV60" s="119"/>
      <c r="XW60" s="119"/>
      <c r="XX60" s="119"/>
      <c r="XY60" s="119"/>
      <c r="XZ60" s="119"/>
      <c r="YA60" s="119"/>
      <c r="YB60" s="119"/>
      <c r="YC60" s="119"/>
      <c r="YD60" s="119"/>
      <c r="YE60" s="119"/>
      <c r="YF60" s="119"/>
      <c r="YG60" s="119"/>
      <c r="YH60" s="119"/>
      <c r="YI60" s="119"/>
      <c r="YJ60" s="119"/>
      <c r="YK60" s="119"/>
      <c r="YL60" s="119"/>
      <c r="YM60" s="119"/>
      <c r="YN60" s="119"/>
      <c r="YO60" s="119"/>
      <c r="YP60" s="119"/>
      <c r="YQ60" s="119"/>
      <c r="YR60" s="119"/>
      <c r="YS60" s="119"/>
      <c r="YT60" s="119"/>
      <c r="YU60" s="119"/>
      <c r="YV60" s="119"/>
      <c r="YW60" s="119"/>
      <c r="YX60" s="119"/>
      <c r="YY60" s="119"/>
      <c r="YZ60" s="119"/>
      <c r="ZA60" s="119"/>
      <c r="ZB60" s="119"/>
      <c r="ZC60" s="119"/>
      <c r="ZD60" s="119"/>
      <c r="ZE60" s="119"/>
      <c r="ZF60" s="119"/>
      <c r="ZG60" s="119"/>
      <c r="ZH60" s="119"/>
      <c r="ZI60" s="119"/>
      <c r="ZJ60" s="119"/>
      <c r="ZK60" s="119"/>
      <c r="ZL60" s="119"/>
      <c r="ZM60" s="119"/>
      <c r="ZN60" s="119"/>
      <c r="ZO60" s="119"/>
      <c r="ZP60" s="119"/>
      <c r="ZQ60" s="119"/>
      <c r="ZR60" s="119"/>
      <c r="ZS60" s="119"/>
      <c r="ZT60" s="119"/>
      <c r="ZU60" s="119"/>
      <c r="ZV60" s="119"/>
      <c r="ZW60" s="119"/>
      <c r="ZX60" s="119"/>
      <c r="ZY60" s="119"/>
      <c r="ZZ60" s="119"/>
      <c r="AAA60" s="119"/>
      <c r="AAB60" s="119"/>
      <c r="AAC60" s="119"/>
      <c r="AAD60" s="119"/>
      <c r="AAE60" s="119"/>
      <c r="AAF60" s="119"/>
      <c r="AAG60" s="119"/>
      <c r="AAH60" s="119"/>
      <c r="AAI60" s="119"/>
      <c r="AAJ60" s="119"/>
      <c r="AAK60" s="119"/>
      <c r="AAL60" s="119"/>
      <c r="AAM60" s="119"/>
      <c r="AAN60" s="119"/>
      <c r="AAO60" s="119"/>
      <c r="AAP60" s="119"/>
      <c r="AAQ60" s="119"/>
      <c r="AAR60" s="119"/>
      <c r="AAS60" s="119"/>
      <c r="AAT60" s="119"/>
      <c r="AAU60" s="119"/>
      <c r="AAV60" s="119"/>
      <c r="AAW60" s="119"/>
      <c r="AAX60" s="119"/>
      <c r="AAY60" s="119"/>
      <c r="AAZ60" s="119"/>
      <c r="ABA60" s="119"/>
      <c r="ABB60" s="119"/>
      <c r="ABC60" s="119"/>
      <c r="ABD60" s="119"/>
      <c r="ABE60" s="119"/>
      <c r="ABF60" s="119"/>
      <c r="ABG60" s="119"/>
      <c r="ABH60" s="119"/>
      <c r="ABI60" s="119"/>
      <c r="ABJ60" s="119"/>
      <c r="ABK60" s="119"/>
      <c r="ABL60" s="119"/>
      <c r="ABM60" s="119"/>
      <c r="ABN60" s="119"/>
      <c r="ABO60" s="119"/>
      <c r="ABP60" s="119"/>
      <c r="ABQ60" s="119"/>
      <c r="ABR60" s="119"/>
      <c r="ABS60" s="119"/>
      <c r="ABT60" s="119"/>
      <c r="ABU60" s="119"/>
      <c r="ABV60" s="119"/>
      <c r="ABW60" s="119"/>
      <c r="ABX60" s="119"/>
      <c r="ABY60" s="119"/>
      <c r="ABZ60" s="119"/>
      <c r="ACA60" s="119"/>
      <c r="ACB60" s="119"/>
      <c r="ACC60" s="119"/>
      <c r="ACD60" s="119"/>
      <c r="ACE60" s="119"/>
      <c r="ACF60" s="119"/>
      <c r="ACG60" s="119"/>
      <c r="ACH60" s="119"/>
      <c r="ACI60" s="119"/>
      <c r="ACJ60" s="119"/>
      <c r="ACK60" s="119"/>
      <c r="ACL60" s="119"/>
      <c r="ACM60" s="119"/>
      <c r="ACN60" s="119"/>
      <c r="ACO60" s="119"/>
      <c r="ACP60" s="119"/>
      <c r="ACQ60" s="119"/>
      <c r="ACR60" s="119"/>
      <c r="ACS60" s="119"/>
      <c r="ACT60" s="119"/>
      <c r="ACU60" s="119"/>
      <c r="ACV60" s="119"/>
      <c r="ACW60" s="119"/>
      <c r="ACX60" s="119"/>
      <c r="ACY60" s="119"/>
      <c r="ACZ60" s="119"/>
      <c r="ADA60" s="119"/>
      <c r="ADB60" s="119"/>
      <c r="ADC60" s="119"/>
      <c r="ADD60" s="119"/>
      <c r="ADE60" s="119"/>
      <c r="ADF60" s="119"/>
      <c r="ADG60" s="119"/>
      <c r="ADH60" s="119"/>
      <c r="ADI60" s="119"/>
      <c r="ADJ60" s="119"/>
      <c r="ADK60" s="119"/>
      <c r="ADL60" s="119"/>
      <c r="ADM60" s="119"/>
      <c r="ADN60" s="119"/>
      <c r="ADO60" s="119"/>
      <c r="ADP60" s="119"/>
      <c r="ADQ60" s="119"/>
      <c r="ADR60" s="119"/>
      <c r="ADS60" s="119"/>
      <c r="ADT60" s="119"/>
      <c r="ADU60" s="119"/>
      <c r="ADV60" s="119"/>
      <c r="ADW60" s="119"/>
      <c r="ADX60" s="119"/>
      <c r="ADY60" s="119"/>
      <c r="ADZ60" s="119"/>
      <c r="AEA60" s="119"/>
      <c r="AEB60" s="119"/>
      <c r="AEC60" s="119"/>
      <c r="AED60" s="119"/>
      <c r="AEE60" s="119"/>
      <c r="AEF60" s="119"/>
      <c r="AEG60" s="119"/>
      <c r="AEH60" s="119"/>
      <c r="AEI60" s="119"/>
      <c r="AEJ60" s="119"/>
      <c r="AEK60" s="119"/>
      <c r="AEL60" s="119"/>
      <c r="AEM60" s="119"/>
      <c r="AEN60" s="119"/>
      <c r="AEO60" s="119"/>
      <c r="AEP60" s="119"/>
      <c r="AEQ60" s="119"/>
      <c r="AER60" s="119"/>
      <c r="AES60" s="119"/>
      <c r="AET60" s="119"/>
      <c r="AEU60" s="119"/>
      <c r="AEV60" s="119"/>
      <c r="AEW60" s="119"/>
      <c r="AEX60" s="119"/>
      <c r="AEY60" s="119"/>
      <c r="AEZ60" s="119"/>
      <c r="AFA60" s="119"/>
      <c r="AFB60" s="119"/>
      <c r="AFC60" s="119"/>
      <c r="AFD60" s="119"/>
      <c r="AFE60" s="119"/>
      <c r="AFF60" s="119"/>
      <c r="AFG60" s="119"/>
      <c r="AFH60" s="119"/>
      <c r="AFI60" s="119"/>
      <c r="AFJ60" s="119"/>
      <c r="AFK60" s="119"/>
      <c r="AFL60" s="119"/>
      <c r="AFM60" s="119"/>
      <c r="AFN60" s="119"/>
      <c r="AFO60" s="119"/>
      <c r="AFP60" s="119"/>
      <c r="AFQ60" s="119"/>
      <c r="AFR60" s="119"/>
      <c r="AFS60" s="119"/>
      <c r="AFT60" s="119"/>
      <c r="AFU60" s="119"/>
      <c r="AFV60" s="119"/>
      <c r="AFW60" s="119"/>
      <c r="AFX60" s="119"/>
      <c r="AFY60" s="119"/>
      <c r="AFZ60" s="119"/>
      <c r="AGA60" s="119"/>
      <c r="AGB60" s="119"/>
      <c r="AGC60" s="119"/>
      <c r="AGD60" s="119"/>
      <c r="AGE60" s="119"/>
      <c r="AGF60" s="119"/>
      <c r="AGG60" s="119"/>
      <c r="AGH60" s="119"/>
      <c r="AGI60" s="119"/>
      <c r="AGJ60" s="119"/>
      <c r="AGK60" s="119"/>
      <c r="AGL60" s="119"/>
      <c r="AGM60" s="119"/>
      <c r="AGN60" s="119"/>
      <c r="AGO60" s="119"/>
      <c r="AGP60" s="119"/>
      <c r="AGQ60" s="119"/>
      <c r="AGR60" s="119"/>
      <c r="AGS60" s="119"/>
      <c r="AGT60" s="119"/>
      <c r="AGU60" s="119"/>
      <c r="AGV60" s="119"/>
      <c r="AGW60" s="119"/>
      <c r="AGX60" s="119"/>
      <c r="AGY60" s="119"/>
      <c r="AGZ60" s="119"/>
      <c r="AHA60" s="119"/>
      <c r="AHB60" s="119"/>
      <c r="AHC60" s="119"/>
      <c r="AHD60" s="119"/>
      <c r="AHE60" s="119"/>
      <c r="AHF60" s="119"/>
      <c r="AHG60" s="119"/>
      <c r="AHH60" s="119"/>
      <c r="AHI60" s="119"/>
      <c r="AHJ60" s="119"/>
      <c r="AHK60" s="119"/>
      <c r="AHL60" s="119"/>
      <c r="AHM60" s="119"/>
      <c r="AHN60" s="119"/>
      <c r="AHO60" s="119"/>
      <c r="AHP60" s="119"/>
      <c r="AHQ60" s="119"/>
      <c r="AHR60" s="119"/>
      <c r="AHS60" s="119"/>
      <c r="AHT60" s="119"/>
      <c r="AHU60" s="119"/>
      <c r="AHV60" s="119"/>
      <c r="AHW60" s="119"/>
      <c r="AHX60" s="119"/>
      <c r="AHY60" s="119"/>
      <c r="AHZ60" s="119"/>
      <c r="AIA60" s="119"/>
      <c r="AIB60" s="119"/>
      <c r="AIC60" s="119"/>
      <c r="AID60" s="119"/>
      <c r="AIE60" s="119"/>
      <c r="AIF60" s="119"/>
      <c r="AIG60" s="119"/>
      <c r="AIH60" s="119"/>
      <c r="AII60" s="119"/>
      <c r="AIJ60" s="119"/>
      <c r="AIK60" s="119"/>
      <c r="AIL60" s="119"/>
      <c r="AIM60" s="119"/>
      <c r="AIN60" s="119"/>
      <c r="AIO60" s="119"/>
      <c r="AIP60" s="119"/>
      <c r="AIQ60" s="119"/>
      <c r="AIR60" s="119"/>
      <c r="AIS60" s="119"/>
      <c r="AIT60" s="119"/>
      <c r="AIU60" s="119"/>
      <c r="AIV60" s="119"/>
      <c r="AIW60" s="119"/>
      <c r="AIX60" s="119"/>
      <c r="AIY60" s="119"/>
      <c r="AIZ60" s="119"/>
      <c r="AJA60" s="119"/>
      <c r="AJB60" s="119"/>
      <c r="AJC60" s="119"/>
      <c r="AJD60" s="119"/>
      <c r="AJE60" s="119"/>
      <c r="AJF60" s="119"/>
      <c r="AJG60" s="119"/>
      <c r="AJH60" s="119"/>
      <c r="AJI60" s="119"/>
      <c r="AJJ60" s="119"/>
      <c r="AJK60" s="119"/>
      <c r="AJL60" s="119"/>
      <c r="AJM60" s="119"/>
      <c r="AJN60" s="119"/>
      <c r="AJO60" s="119"/>
      <c r="AJP60" s="119"/>
      <c r="AJQ60" s="119"/>
      <c r="AJR60" s="119"/>
      <c r="AJS60" s="119"/>
      <c r="AJT60" s="119"/>
      <c r="AJU60" s="119"/>
      <c r="AJV60" s="119"/>
      <c r="AJW60" s="119"/>
      <c r="AJX60" s="119"/>
      <c r="AJY60" s="119"/>
      <c r="AJZ60" s="119"/>
      <c r="AKA60" s="119"/>
      <c r="AKB60" s="119"/>
      <c r="AKC60" s="119"/>
      <c r="AKD60" s="119"/>
      <c r="AKE60" s="119"/>
      <c r="AKF60" s="119"/>
      <c r="AKG60" s="119"/>
      <c r="AKH60" s="119"/>
      <c r="AKI60" s="119"/>
      <c r="AKJ60" s="119"/>
      <c r="AKK60" s="119"/>
      <c r="AKL60" s="119"/>
      <c r="AKM60" s="119"/>
      <c r="AKN60" s="119"/>
      <c r="AKO60" s="119"/>
      <c r="AKP60" s="119"/>
      <c r="AKQ60" s="119"/>
      <c r="AKR60" s="119"/>
      <c r="AKS60" s="119"/>
      <c r="AKT60" s="119"/>
      <c r="AKU60" s="119"/>
      <c r="AKV60" s="119"/>
      <c r="AKW60" s="119"/>
      <c r="AKX60" s="119"/>
      <c r="AKY60" s="119"/>
      <c r="AKZ60" s="119"/>
      <c r="ALA60" s="119"/>
      <c r="ALB60" s="119"/>
      <c r="ALC60" s="119"/>
      <c r="ALD60" s="119"/>
      <c r="ALE60" s="119"/>
      <c r="ALF60" s="119"/>
      <c r="ALG60" s="119"/>
      <c r="ALH60" s="119"/>
      <c r="ALI60" s="119"/>
      <c r="ALJ60" s="119"/>
      <c r="ALK60" s="119"/>
      <c r="ALL60" s="119"/>
      <c r="ALM60" s="119"/>
      <c r="ALN60" s="119"/>
      <c r="ALO60" s="119"/>
      <c r="ALP60" s="119"/>
      <c r="ALQ60" s="119"/>
      <c r="ALR60" s="119"/>
      <c r="ALS60" s="119"/>
      <c r="ALT60" s="119"/>
      <c r="ALU60" s="119"/>
      <c r="ALV60" s="119"/>
      <c r="ALW60" s="119"/>
      <c r="ALX60" s="119"/>
      <c r="ALY60" s="119"/>
      <c r="ALZ60" s="119"/>
      <c r="AMA60" s="119"/>
      <c r="AMB60" s="119"/>
      <c r="AMC60" s="119"/>
      <c r="AMD60" s="119"/>
      <c r="AME60" s="119"/>
      <c r="AMF60" s="119"/>
      <c r="AMG60" s="119"/>
      <c r="AMH60" s="119"/>
      <c r="AMI60" s="119"/>
      <c r="AMJ60" s="119"/>
      <c r="AMK60" s="119"/>
    </row>
    <row r="61" spans="1:1025" ht="35.25" customHeight="1" x14ac:dyDescent="0.25">
      <c r="A61" s="86" t="s">
        <v>176</v>
      </c>
      <c r="B61" s="86" t="s">
        <v>177</v>
      </c>
      <c r="C61" s="87" t="s">
        <v>62</v>
      </c>
      <c r="D61" s="88" t="s">
        <v>178</v>
      </c>
      <c r="E61" s="85"/>
      <c r="F61" s="39"/>
      <c r="G61" s="89">
        <f>G62</f>
        <v>79785</v>
      </c>
      <c r="H61" s="89">
        <f t="shared" ref="H61:J61" si="10">H62</f>
        <v>0</v>
      </c>
      <c r="I61" s="89">
        <f t="shared" si="10"/>
        <v>79785</v>
      </c>
      <c r="J61" s="89">
        <f t="shared" si="10"/>
        <v>79785</v>
      </c>
      <c r="K61" s="23"/>
    </row>
    <row r="62" spans="1:1025" ht="61.5" customHeight="1" x14ac:dyDescent="0.25">
      <c r="A62" s="75"/>
      <c r="B62" s="75"/>
      <c r="C62" s="75"/>
      <c r="D62" s="76"/>
      <c r="E62" s="76" t="str">
        <f>E17</f>
        <v>Програма розвитку охорони здоров’я   Білозірської сільської територіальної громади на 2021-2025 роки (зі змінами)</v>
      </c>
      <c r="F62" s="43" t="s">
        <v>206</v>
      </c>
      <c r="G62" s="16">
        <f t="shared" ref="G62" si="11">H62+I62</f>
        <v>79785</v>
      </c>
      <c r="H62" s="70">
        <v>0</v>
      </c>
      <c r="I62" s="22">
        <v>79785</v>
      </c>
      <c r="J62" s="70">
        <f>I62</f>
        <v>79785</v>
      </c>
      <c r="K62" s="23"/>
    </row>
    <row r="63" spans="1:1025" ht="51.75" customHeight="1" x14ac:dyDescent="0.25">
      <c r="A63" s="69" t="s">
        <v>136</v>
      </c>
      <c r="B63" s="13">
        <v>7680</v>
      </c>
      <c r="C63" s="69" t="s">
        <v>62</v>
      </c>
      <c r="D63" s="9" t="s">
        <v>137</v>
      </c>
      <c r="E63" s="12" t="s">
        <v>138</v>
      </c>
      <c r="F63" s="33" t="s">
        <v>174</v>
      </c>
      <c r="G63" s="3">
        <f t="shared" si="8"/>
        <v>14500</v>
      </c>
      <c r="H63" s="21">
        <v>14500</v>
      </c>
      <c r="I63" s="22">
        <v>0</v>
      </c>
      <c r="J63" s="21">
        <v>0</v>
      </c>
      <c r="K63" s="23"/>
    </row>
    <row r="64" spans="1:1025" s="17" customFormat="1" ht="28.5" customHeight="1" x14ac:dyDescent="0.25">
      <c r="A64" s="11"/>
      <c r="B64" s="11">
        <v>8000</v>
      </c>
      <c r="C64" s="26"/>
      <c r="D64" s="18" t="s">
        <v>116</v>
      </c>
      <c r="E64" s="20"/>
      <c r="F64" s="34"/>
      <c r="G64" s="3">
        <f>G65+G67+G68+G70</f>
        <v>3058591</v>
      </c>
      <c r="H64" s="3">
        <f>H65+H67+H68+H70</f>
        <v>894688</v>
      </c>
      <c r="I64" s="3">
        <f>I65+I67+I68+I70</f>
        <v>2163903</v>
      </c>
      <c r="J64" s="3">
        <f>J65+J67+J68+J70</f>
        <v>2163903</v>
      </c>
      <c r="K64" s="27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  <c r="ABM64" s="5"/>
      <c r="ABN64" s="5"/>
      <c r="ABO64" s="5"/>
      <c r="ABP64" s="5"/>
      <c r="ABQ64" s="5"/>
      <c r="ABR64" s="5"/>
      <c r="ABS64" s="5"/>
      <c r="ABT64" s="5"/>
      <c r="ABU64" s="5"/>
      <c r="ABV64" s="5"/>
      <c r="ABW64" s="5"/>
      <c r="ABX64" s="5"/>
      <c r="ABY64" s="5"/>
      <c r="ABZ64" s="5"/>
      <c r="ACA64" s="5"/>
      <c r="ACB64" s="5"/>
      <c r="ACC64" s="5"/>
      <c r="ACD64" s="5"/>
      <c r="ACE64" s="5"/>
      <c r="ACF64" s="5"/>
      <c r="ACG64" s="5"/>
      <c r="ACH64" s="5"/>
      <c r="ACI64" s="5"/>
      <c r="ACJ64" s="5"/>
      <c r="ACK64" s="5"/>
      <c r="ACL64" s="5"/>
      <c r="ACM64" s="5"/>
      <c r="ACN64" s="5"/>
      <c r="ACO64" s="5"/>
      <c r="ACP64" s="5"/>
      <c r="ACQ64" s="5"/>
      <c r="ACR64" s="5"/>
      <c r="ACS64" s="5"/>
      <c r="ACT64" s="5"/>
      <c r="ACU64" s="5"/>
      <c r="ACV64" s="5"/>
      <c r="ACW64" s="5"/>
      <c r="ACX64" s="5"/>
      <c r="ACY64" s="5"/>
      <c r="ACZ64" s="5"/>
      <c r="ADA64" s="5"/>
      <c r="ADB64" s="5"/>
      <c r="ADC64" s="5"/>
      <c r="ADD64" s="5"/>
      <c r="ADE64" s="5"/>
      <c r="ADF64" s="5"/>
      <c r="ADG64" s="5"/>
      <c r="ADH64" s="5"/>
      <c r="ADI64" s="5"/>
      <c r="ADJ64" s="5"/>
      <c r="ADK64" s="5"/>
      <c r="ADL64" s="5"/>
      <c r="ADM64" s="5"/>
      <c r="ADN64" s="5"/>
      <c r="ADO64" s="5"/>
      <c r="ADP64" s="5"/>
      <c r="ADQ64" s="5"/>
      <c r="ADR64" s="5"/>
      <c r="ADS64" s="5"/>
      <c r="ADT64" s="5"/>
      <c r="ADU64" s="5"/>
      <c r="ADV64" s="5"/>
      <c r="ADW64" s="5"/>
      <c r="ADX64" s="5"/>
      <c r="ADY64" s="5"/>
      <c r="ADZ64" s="5"/>
      <c r="AEA64" s="5"/>
      <c r="AEB64" s="5"/>
      <c r="AEC64" s="5"/>
      <c r="AED64" s="5"/>
      <c r="AEE64" s="5"/>
      <c r="AEF64" s="5"/>
      <c r="AEG64" s="5"/>
      <c r="AEH64" s="5"/>
      <c r="AEI64" s="5"/>
      <c r="AEJ64" s="5"/>
      <c r="AEK64" s="5"/>
      <c r="AEL64" s="5"/>
      <c r="AEM64" s="5"/>
      <c r="AEN64" s="5"/>
      <c r="AEO64" s="5"/>
      <c r="AEP64" s="5"/>
      <c r="AEQ64" s="5"/>
      <c r="AER64" s="5"/>
      <c r="AES64" s="5"/>
      <c r="AET64" s="5"/>
      <c r="AEU64" s="5"/>
      <c r="AEV64" s="5"/>
      <c r="AEW64" s="5"/>
      <c r="AEX64" s="5"/>
      <c r="AEY64" s="5"/>
      <c r="AEZ64" s="5"/>
      <c r="AFA64" s="5"/>
      <c r="AFB64" s="5"/>
      <c r="AFC64" s="5"/>
      <c r="AFD64" s="5"/>
      <c r="AFE64" s="5"/>
      <c r="AFF64" s="5"/>
      <c r="AFG64" s="5"/>
      <c r="AFH64" s="5"/>
      <c r="AFI64" s="5"/>
      <c r="AFJ64" s="5"/>
      <c r="AFK64" s="5"/>
      <c r="AFL64" s="5"/>
      <c r="AFM64" s="5"/>
      <c r="AFN64" s="5"/>
      <c r="AFO64" s="5"/>
      <c r="AFP64" s="5"/>
      <c r="AFQ64" s="5"/>
      <c r="AFR64" s="5"/>
      <c r="AFS64" s="5"/>
      <c r="AFT64" s="5"/>
      <c r="AFU64" s="5"/>
      <c r="AFV64" s="5"/>
      <c r="AFW64" s="5"/>
      <c r="AFX64" s="5"/>
      <c r="AFY64" s="5"/>
      <c r="AFZ64" s="5"/>
      <c r="AGA64" s="5"/>
      <c r="AGB64" s="5"/>
      <c r="AGC64" s="5"/>
      <c r="AGD64" s="5"/>
      <c r="AGE64" s="5"/>
      <c r="AGF64" s="5"/>
      <c r="AGG64" s="5"/>
      <c r="AGH64" s="5"/>
      <c r="AGI64" s="5"/>
      <c r="AGJ64" s="5"/>
      <c r="AGK64" s="5"/>
      <c r="AGL64" s="5"/>
      <c r="AGM64" s="5"/>
      <c r="AGN64" s="5"/>
      <c r="AGO64" s="5"/>
      <c r="AGP64" s="5"/>
      <c r="AGQ64" s="5"/>
      <c r="AGR64" s="5"/>
      <c r="AGS64" s="5"/>
      <c r="AGT64" s="5"/>
      <c r="AGU64" s="5"/>
      <c r="AGV64" s="5"/>
      <c r="AGW64" s="5"/>
      <c r="AGX64" s="5"/>
      <c r="AGY64" s="5"/>
      <c r="AGZ64" s="5"/>
      <c r="AHA64" s="5"/>
      <c r="AHB64" s="5"/>
      <c r="AHC64" s="5"/>
      <c r="AHD64" s="5"/>
      <c r="AHE64" s="5"/>
      <c r="AHF64" s="5"/>
      <c r="AHG64" s="5"/>
      <c r="AHH64" s="5"/>
      <c r="AHI64" s="5"/>
      <c r="AHJ64" s="5"/>
      <c r="AHK64" s="5"/>
      <c r="AHL64" s="5"/>
      <c r="AHM64" s="5"/>
      <c r="AHN64" s="5"/>
      <c r="AHO64" s="5"/>
      <c r="AHP64" s="5"/>
      <c r="AHQ64" s="5"/>
      <c r="AHR64" s="5"/>
      <c r="AHS64" s="5"/>
      <c r="AHT64" s="5"/>
      <c r="AHU64" s="5"/>
      <c r="AHV64" s="5"/>
      <c r="AHW64" s="5"/>
      <c r="AHX64" s="5"/>
      <c r="AHY64" s="5"/>
      <c r="AHZ64" s="5"/>
      <c r="AIA64" s="5"/>
      <c r="AIB64" s="5"/>
      <c r="AIC64" s="5"/>
      <c r="AID64" s="5"/>
      <c r="AIE64" s="5"/>
      <c r="AIF64" s="5"/>
      <c r="AIG64" s="5"/>
      <c r="AIH64" s="5"/>
      <c r="AII64" s="5"/>
      <c r="AIJ64" s="5"/>
      <c r="AIK64" s="5"/>
      <c r="AIL64" s="5"/>
      <c r="AIM64" s="5"/>
      <c r="AIN64" s="5"/>
      <c r="AIO64" s="5"/>
      <c r="AIP64" s="5"/>
      <c r="AIQ64" s="5"/>
      <c r="AIR64" s="5"/>
      <c r="AIS64" s="5"/>
      <c r="AIT64" s="5"/>
      <c r="AIU64" s="5"/>
      <c r="AIV64" s="5"/>
      <c r="AIW64" s="5"/>
      <c r="AIX64" s="5"/>
      <c r="AIY64" s="5"/>
      <c r="AIZ64" s="5"/>
      <c r="AJA64" s="5"/>
      <c r="AJB64" s="5"/>
      <c r="AJC64" s="5"/>
      <c r="AJD64" s="5"/>
      <c r="AJE64" s="5"/>
      <c r="AJF64" s="5"/>
      <c r="AJG64" s="5"/>
      <c r="AJH64" s="5"/>
      <c r="AJI64" s="5"/>
      <c r="AJJ64" s="5"/>
      <c r="AJK64" s="5"/>
      <c r="AJL64" s="5"/>
      <c r="AJM64" s="5"/>
      <c r="AJN64" s="5"/>
      <c r="AJO64" s="5"/>
      <c r="AJP64" s="5"/>
      <c r="AJQ64" s="5"/>
      <c r="AJR64" s="5"/>
      <c r="AJS64" s="5"/>
      <c r="AJT64" s="5"/>
      <c r="AJU64" s="5"/>
      <c r="AJV64" s="5"/>
      <c r="AJW64" s="5"/>
      <c r="AJX64" s="5"/>
      <c r="AJY64" s="5"/>
      <c r="AJZ64" s="5"/>
      <c r="AKA64" s="5"/>
      <c r="AKB64" s="5"/>
      <c r="AKC64" s="5"/>
      <c r="AKD64" s="5"/>
      <c r="AKE64" s="5"/>
      <c r="AKF64" s="5"/>
      <c r="AKG64" s="5"/>
      <c r="AKH64" s="5"/>
      <c r="AKI64" s="5"/>
      <c r="AKJ64" s="5"/>
      <c r="AKK64" s="5"/>
      <c r="AKL64" s="5"/>
      <c r="AKM64" s="5"/>
      <c r="AKN64" s="5"/>
      <c r="AKO64" s="5"/>
      <c r="AKP64" s="5"/>
      <c r="AKQ64" s="5"/>
      <c r="AKR64" s="5"/>
      <c r="AKS64" s="5"/>
      <c r="AKT64" s="5"/>
      <c r="AKU64" s="5"/>
      <c r="AKV64" s="5"/>
      <c r="AKW64" s="5"/>
      <c r="AKX64" s="5"/>
      <c r="AKY64" s="5"/>
      <c r="AKZ64" s="5"/>
      <c r="ALA64" s="5"/>
      <c r="ALB64" s="5"/>
      <c r="ALC64" s="5"/>
      <c r="ALD64" s="5"/>
      <c r="ALE64" s="5"/>
      <c r="ALF64" s="5"/>
      <c r="ALG64" s="5"/>
      <c r="ALH64" s="5"/>
      <c r="ALI64" s="5"/>
      <c r="ALJ64" s="5"/>
      <c r="ALK64" s="5"/>
      <c r="ALL64" s="5"/>
      <c r="ALM64" s="5"/>
      <c r="ALN64" s="5"/>
      <c r="ALO64" s="5"/>
      <c r="ALP64" s="5"/>
      <c r="ALQ64" s="5"/>
      <c r="ALR64" s="5"/>
      <c r="ALS64" s="5"/>
      <c r="ALT64" s="5"/>
      <c r="ALU64" s="5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5"/>
      <c r="AMG64" s="5"/>
      <c r="AMH64" s="5"/>
      <c r="AMI64" s="5"/>
      <c r="AMJ64" s="5"/>
      <c r="AMK64" s="5"/>
    </row>
    <row r="65" spans="1:1025" ht="42" customHeight="1" x14ac:dyDescent="0.25">
      <c r="A65" s="90" t="s">
        <v>197</v>
      </c>
      <c r="B65" s="75">
        <v>8110</v>
      </c>
      <c r="C65" s="90" t="s">
        <v>119</v>
      </c>
      <c r="D65" s="76" t="s">
        <v>164</v>
      </c>
      <c r="E65" s="85"/>
      <c r="F65" s="38"/>
      <c r="G65" s="16">
        <f>G66</f>
        <v>100000</v>
      </c>
      <c r="H65" s="70">
        <f t="shared" ref="H65:J65" si="12">H66</f>
        <v>0</v>
      </c>
      <c r="I65" s="70">
        <f t="shared" si="12"/>
        <v>100000</v>
      </c>
      <c r="J65" s="70">
        <f t="shared" si="12"/>
        <v>100000</v>
      </c>
      <c r="K65" s="23"/>
    </row>
    <row r="66" spans="1:1025" s="17" customFormat="1" ht="66" customHeight="1" x14ac:dyDescent="0.25">
      <c r="A66" s="10"/>
      <c r="B66" s="10"/>
      <c r="C66" s="91"/>
      <c r="D66" s="14"/>
      <c r="E66" s="85" t="s">
        <v>209</v>
      </c>
      <c r="F66" s="38" t="s">
        <v>165</v>
      </c>
      <c r="G66" s="3">
        <f>H66+I66</f>
        <v>100000</v>
      </c>
      <c r="H66" s="21">
        <v>0</v>
      </c>
      <c r="I66" s="21">
        <f>750000-350000-300000</f>
        <v>100000</v>
      </c>
      <c r="J66" s="21">
        <f>I66</f>
        <v>100000</v>
      </c>
      <c r="K66" s="23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  <c r="YU66" s="5"/>
      <c r="YV66" s="5"/>
      <c r="YW66" s="5"/>
      <c r="YX66" s="5"/>
      <c r="YY66" s="5"/>
      <c r="YZ66" s="5"/>
      <c r="ZA66" s="5"/>
      <c r="ZB66" s="5"/>
      <c r="ZC66" s="5"/>
      <c r="ZD66" s="5"/>
      <c r="ZE66" s="5"/>
      <c r="ZF66" s="5"/>
      <c r="ZG66" s="5"/>
      <c r="ZH66" s="5"/>
      <c r="ZI66" s="5"/>
      <c r="ZJ66" s="5"/>
      <c r="ZK66" s="5"/>
      <c r="ZL66" s="5"/>
      <c r="ZM66" s="5"/>
      <c r="ZN66" s="5"/>
      <c r="ZO66" s="5"/>
      <c r="ZP66" s="5"/>
      <c r="ZQ66" s="5"/>
      <c r="ZR66" s="5"/>
      <c r="ZS66" s="5"/>
      <c r="ZT66" s="5"/>
      <c r="ZU66" s="5"/>
      <c r="ZV66" s="5"/>
      <c r="ZW66" s="5"/>
      <c r="ZX66" s="5"/>
      <c r="ZY66" s="5"/>
      <c r="ZZ66" s="5"/>
      <c r="AAA66" s="5"/>
      <c r="AAB66" s="5"/>
      <c r="AAC66" s="5"/>
      <c r="AAD66" s="5"/>
      <c r="AAE66" s="5"/>
      <c r="AAF66" s="5"/>
      <c r="AAG66" s="5"/>
      <c r="AAH66" s="5"/>
      <c r="AAI66" s="5"/>
      <c r="AAJ66" s="5"/>
      <c r="AAK66" s="5"/>
      <c r="AAL66" s="5"/>
      <c r="AAM66" s="5"/>
      <c r="AAN66" s="5"/>
      <c r="AAO66" s="5"/>
      <c r="AAP66" s="5"/>
      <c r="AAQ66" s="5"/>
      <c r="AAR66" s="5"/>
      <c r="AAS66" s="5"/>
      <c r="AAT66" s="5"/>
      <c r="AAU66" s="5"/>
      <c r="AAV66" s="5"/>
      <c r="AAW66" s="5"/>
      <c r="AAX66" s="5"/>
      <c r="AAY66" s="5"/>
      <c r="AAZ66" s="5"/>
      <c r="ABA66" s="5"/>
      <c r="ABB66" s="5"/>
      <c r="ABC66" s="5"/>
      <c r="ABD66" s="5"/>
      <c r="ABE66" s="5"/>
      <c r="ABF66" s="5"/>
      <c r="ABG66" s="5"/>
      <c r="ABH66" s="5"/>
      <c r="ABI66" s="5"/>
      <c r="ABJ66" s="5"/>
      <c r="ABK66" s="5"/>
      <c r="ABL66" s="5"/>
      <c r="ABM66" s="5"/>
      <c r="ABN66" s="5"/>
      <c r="ABO66" s="5"/>
      <c r="ABP66" s="5"/>
      <c r="ABQ66" s="5"/>
      <c r="ABR66" s="5"/>
      <c r="ABS66" s="5"/>
      <c r="ABT66" s="5"/>
      <c r="ABU66" s="5"/>
      <c r="ABV66" s="5"/>
      <c r="ABW66" s="5"/>
      <c r="ABX66" s="5"/>
      <c r="ABY66" s="5"/>
      <c r="ABZ66" s="5"/>
      <c r="ACA66" s="5"/>
      <c r="ACB66" s="5"/>
      <c r="ACC66" s="5"/>
      <c r="ACD66" s="5"/>
      <c r="ACE66" s="5"/>
      <c r="ACF66" s="5"/>
      <c r="ACG66" s="5"/>
      <c r="ACH66" s="5"/>
      <c r="ACI66" s="5"/>
      <c r="ACJ66" s="5"/>
      <c r="ACK66" s="5"/>
      <c r="ACL66" s="5"/>
      <c r="ACM66" s="5"/>
      <c r="ACN66" s="5"/>
      <c r="ACO66" s="5"/>
      <c r="ACP66" s="5"/>
      <c r="ACQ66" s="5"/>
      <c r="ACR66" s="5"/>
      <c r="ACS66" s="5"/>
      <c r="ACT66" s="5"/>
      <c r="ACU66" s="5"/>
      <c r="ACV66" s="5"/>
      <c r="ACW66" s="5"/>
      <c r="ACX66" s="5"/>
      <c r="ACY66" s="5"/>
      <c r="ACZ66" s="5"/>
      <c r="ADA66" s="5"/>
      <c r="ADB66" s="5"/>
      <c r="ADC66" s="5"/>
      <c r="ADD66" s="5"/>
      <c r="ADE66" s="5"/>
      <c r="ADF66" s="5"/>
      <c r="ADG66" s="5"/>
      <c r="ADH66" s="5"/>
      <c r="ADI66" s="5"/>
      <c r="ADJ66" s="5"/>
      <c r="ADK66" s="5"/>
      <c r="ADL66" s="5"/>
      <c r="ADM66" s="5"/>
      <c r="ADN66" s="5"/>
      <c r="ADO66" s="5"/>
      <c r="ADP66" s="5"/>
      <c r="ADQ66" s="5"/>
      <c r="ADR66" s="5"/>
      <c r="ADS66" s="5"/>
      <c r="ADT66" s="5"/>
      <c r="ADU66" s="5"/>
      <c r="ADV66" s="5"/>
      <c r="ADW66" s="5"/>
      <c r="ADX66" s="5"/>
      <c r="ADY66" s="5"/>
      <c r="ADZ66" s="5"/>
      <c r="AEA66" s="5"/>
      <c r="AEB66" s="5"/>
      <c r="AEC66" s="5"/>
      <c r="AED66" s="5"/>
      <c r="AEE66" s="5"/>
      <c r="AEF66" s="5"/>
      <c r="AEG66" s="5"/>
      <c r="AEH66" s="5"/>
      <c r="AEI66" s="5"/>
      <c r="AEJ66" s="5"/>
      <c r="AEK66" s="5"/>
      <c r="AEL66" s="5"/>
      <c r="AEM66" s="5"/>
      <c r="AEN66" s="5"/>
      <c r="AEO66" s="5"/>
      <c r="AEP66" s="5"/>
      <c r="AEQ66" s="5"/>
      <c r="AER66" s="5"/>
      <c r="AES66" s="5"/>
      <c r="AET66" s="5"/>
      <c r="AEU66" s="5"/>
      <c r="AEV66" s="5"/>
      <c r="AEW66" s="5"/>
      <c r="AEX66" s="5"/>
      <c r="AEY66" s="5"/>
      <c r="AEZ66" s="5"/>
      <c r="AFA66" s="5"/>
      <c r="AFB66" s="5"/>
      <c r="AFC66" s="5"/>
      <c r="AFD66" s="5"/>
      <c r="AFE66" s="5"/>
      <c r="AFF66" s="5"/>
      <c r="AFG66" s="5"/>
      <c r="AFH66" s="5"/>
      <c r="AFI66" s="5"/>
      <c r="AFJ66" s="5"/>
      <c r="AFK66" s="5"/>
      <c r="AFL66" s="5"/>
      <c r="AFM66" s="5"/>
      <c r="AFN66" s="5"/>
      <c r="AFO66" s="5"/>
      <c r="AFP66" s="5"/>
      <c r="AFQ66" s="5"/>
      <c r="AFR66" s="5"/>
      <c r="AFS66" s="5"/>
      <c r="AFT66" s="5"/>
      <c r="AFU66" s="5"/>
      <c r="AFV66" s="5"/>
      <c r="AFW66" s="5"/>
      <c r="AFX66" s="5"/>
      <c r="AFY66" s="5"/>
      <c r="AFZ66" s="5"/>
      <c r="AGA66" s="5"/>
      <c r="AGB66" s="5"/>
      <c r="AGC66" s="5"/>
      <c r="AGD66" s="5"/>
      <c r="AGE66" s="5"/>
      <c r="AGF66" s="5"/>
      <c r="AGG66" s="5"/>
      <c r="AGH66" s="5"/>
      <c r="AGI66" s="5"/>
      <c r="AGJ66" s="5"/>
      <c r="AGK66" s="5"/>
      <c r="AGL66" s="5"/>
      <c r="AGM66" s="5"/>
      <c r="AGN66" s="5"/>
      <c r="AGO66" s="5"/>
      <c r="AGP66" s="5"/>
      <c r="AGQ66" s="5"/>
      <c r="AGR66" s="5"/>
      <c r="AGS66" s="5"/>
      <c r="AGT66" s="5"/>
      <c r="AGU66" s="5"/>
      <c r="AGV66" s="5"/>
      <c r="AGW66" s="5"/>
      <c r="AGX66" s="5"/>
      <c r="AGY66" s="5"/>
      <c r="AGZ66" s="5"/>
      <c r="AHA66" s="5"/>
      <c r="AHB66" s="5"/>
      <c r="AHC66" s="5"/>
      <c r="AHD66" s="5"/>
      <c r="AHE66" s="5"/>
      <c r="AHF66" s="5"/>
      <c r="AHG66" s="5"/>
      <c r="AHH66" s="5"/>
      <c r="AHI66" s="5"/>
      <c r="AHJ66" s="5"/>
      <c r="AHK66" s="5"/>
      <c r="AHL66" s="5"/>
      <c r="AHM66" s="5"/>
      <c r="AHN66" s="5"/>
      <c r="AHO66" s="5"/>
      <c r="AHP66" s="5"/>
      <c r="AHQ66" s="5"/>
      <c r="AHR66" s="5"/>
      <c r="AHS66" s="5"/>
      <c r="AHT66" s="5"/>
      <c r="AHU66" s="5"/>
      <c r="AHV66" s="5"/>
      <c r="AHW66" s="5"/>
      <c r="AHX66" s="5"/>
      <c r="AHY66" s="5"/>
      <c r="AHZ66" s="5"/>
      <c r="AIA66" s="5"/>
      <c r="AIB66" s="5"/>
      <c r="AIC66" s="5"/>
      <c r="AID66" s="5"/>
      <c r="AIE66" s="5"/>
      <c r="AIF66" s="5"/>
      <c r="AIG66" s="5"/>
      <c r="AIH66" s="5"/>
      <c r="AII66" s="5"/>
      <c r="AIJ66" s="5"/>
      <c r="AIK66" s="5"/>
      <c r="AIL66" s="5"/>
      <c r="AIM66" s="5"/>
      <c r="AIN66" s="5"/>
      <c r="AIO66" s="5"/>
      <c r="AIP66" s="5"/>
      <c r="AIQ66" s="5"/>
      <c r="AIR66" s="5"/>
      <c r="AIS66" s="5"/>
      <c r="AIT66" s="5"/>
      <c r="AIU66" s="5"/>
      <c r="AIV66" s="5"/>
      <c r="AIW66" s="5"/>
      <c r="AIX66" s="5"/>
      <c r="AIY66" s="5"/>
      <c r="AIZ66" s="5"/>
      <c r="AJA66" s="5"/>
      <c r="AJB66" s="5"/>
      <c r="AJC66" s="5"/>
      <c r="AJD66" s="5"/>
      <c r="AJE66" s="5"/>
      <c r="AJF66" s="5"/>
      <c r="AJG66" s="5"/>
      <c r="AJH66" s="5"/>
      <c r="AJI66" s="5"/>
      <c r="AJJ66" s="5"/>
      <c r="AJK66" s="5"/>
      <c r="AJL66" s="5"/>
      <c r="AJM66" s="5"/>
      <c r="AJN66" s="5"/>
      <c r="AJO66" s="5"/>
      <c r="AJP66" s="5"/>
      <c r="AJQ66" s="5"/>
      <c r="AJR66" s="5"/>
      <c r="AJS66" s="5"/>
      <c r="AJT66" s="5"/>
      <c r="AJU66" s="5"/>
      <c r="AJV66" s="5"/>
      <c r="AJW66" s="5"/>
      <c r="AJX66" s="5"/>
      <c r="AJY66" s="5"/>
      <c r="AJZ66" s="5"/>
      <c r="AKA66" s="5"/>
      <c r="AKB66" s="5"/>
      <c r="AKC66" s="5"/>
      <c r="AKD66" s="5"/>
      <c r="AKE66" s="5"/>
      <c r="AKF66" s="5"/>
      <c r="AKG66" s="5"/>
      <c r="AKH66" s="5"/>
      <c r="AKI66" s="5"/>
      <c r="AKJ66" s="5"/>
      <c r="AKK66" s="5"/>
      <c r="AKL66" s="5"/>
      <c r="AKM66" s="5"/>
      <c r="AKN66" s="5"/>
      <c r="AKO66" s="5"/>
      <c r="AKP66" s="5"/>
      <c r="AKQ66" s="5"/>
      <c r="AKR66" s="5"/>
      <c r="AKS66" s="5"/>
      <c r="AKT66" s="5"/>
      <c r="AKU66" s="5"/>
      <c r="AKV66" s="5"/>
      <c r="AKW66" s="5"/>
      <c r="AKX66" s="5"/>
      <c r="AKY66" s="5"/>
      <c r="AKZ66" s="5"/>
      <c r="ALA66" s="5"/>
      <c r="ALB66" s="5"/>
      <c r="ALC66" s="5"/>
      <c r="ALD66" s="5"/>
      <c r="ALE66" s="5"/>
      <c r="ALF66" s="5"/>
      <c r="ALG66" s="5"/>
      <c r="ALH66" s="5"/>
      <c r="ALI66" s="5"/>
      <c r="ALJ66" s="5"/>
      <c r="ALK66" s="5"/>
      <c r="ALL66" s="5"/>
      <c r="ALM66" s="5"/>
      <c r="ALN66" s="5"/>
      <c r="ALO66" s="5"/>
      <c r="ALP66" s="5"/>
      <c r="ALQ66" s="5"/>
      <c r="ALR66" s="5"/>
      <c r="ALS66" s="5"/>
      <c r="ALT66" s="5"/>
      <c r="ALU66" s="5"/>
      <c r="ALV66" s="5"/>
      <c r="ALW66" s="5"/>
      <c r="ALX66" s="5"/>
      <c r="ALY66" s="5"/>
      <c r="ALZ66" s="5"/>
      <c r="AMA66" s="5"/>
      <c r="AMB66" s="5"/>
      <c r="AMC66" s="5"/>
      <c r="AMD66" s="5"/>
      <c r="AME66" s="5"/>
      <c r="AMF66" s="5"/>
      <c r="AMG66" s="5"/>
      <c r="AMH66" s="5"/>
      <c r="AMI66" s="5"/>
      <c r="AMJ66" s="5"/>
      <c r="AMK66" s="5"/>
    </row>
    <row r="67" spans="1:1025" ht="39.75" customHeight="1" x14ac:dyDescent="0.25">
      <c r="A67" s="82" t="s">
        <v>117</v>
      </c>
      <c r="B67" s="63" t="s">
        <v>118</v>
      </c>
      <c r="C67" s="63" t="s">
        <v>119</v>
      </c>
      <c r="D67" s="12" t="s">
        <v>120</v>
      </c>
      <c r="E67" s="12" t="s">
        <v>130</v>
      </c>
      <c r="F67" s="37" t="s">
        <v>173</v>
      </c>
      <c r="G67" s="3">
        <f>H67+I67</f>
        <v>716880</v>
      </c>
      <c r="H67" s="21">
        <v>716880</v>
      </c>
      <c r="I67" s="21">
        <v>0</v>
      </c>
      <c r="J67" s="21">
        <v>0</v>
      </c>
      <c r="K67" s="23"/>
    </row>
    <row r="68" spans="1:1025" x14ac:dyDescent="0.25">
      <c r="A68" s="13" t="s">
        <v>63</v>
      </c>
      <c r="B68" s="13" t="s">
        <v>64</v>
      </c>
      <c r="C68" s="13" t="s">
        <v>65</v>
      </c>
      <c r="D68" s="9" t="s">
        <v>66</v>
      </c>
      <c r="E68" s="12"/>
      <c r="F68" s="33"/>
      <c r="G68" s="3">
        <f>H68</f>
        <v>43000</v>
      </c>
      <c r="H68" s="21">
        <f>H69</f>
        <v>43000</v>
      </c>
      <c r="I68" s="21">
        <f t="shared" ref="I68:J68" si="13">I69</f>
        <v>0</v>
      </c>
      <c r="J68" s="21">
        <f t="shared" si="13"/>
        <v>0</v>
      </c>
      <c r="K68" s="23"/>
    </row>
    <row r="69" spans="1:1025" ht="55.5" customHeight="1" x14ac:dyDescent="0.25">
      <c r="A69" s="13"/>
      <c r="B69" s="13"/>
      <c r="C69" s="13"/>
      <c r="D69" s="9"/>
      <c r="E69" s="12" t="s">
        <v>100</v>
      </c>
      <c r="F69" s="33" t="s">
        <v>101</v>
      </c>
      <c r="G69" s="3">
        <f>H69</f>
        <v>43000</v>
      </c>
      <c r="H69" s="21">
        <v>43000</v>
      </c>
      <c r="I69" s="22">
        <v>0</v>
      </c>
      <c r="J69" s="21">
        <v>0</v>
      </c>
      <c r="K69" s="23"/>
    </row>
    <row r="70" spans="1:1025" x14ac:dyDescent="0.25">
      <c r="A70" s="69" t="s">
        <v>161</v>
      </c>
      <c r="B70" s="13">
        <v>8240</v>
      </c>
      <c r="C70" s="13" t="s">
        <v>65</v>
      </c>
      <c r="D70" s="9" t="s">
        <v>162</v>
      </c>
      <c r="E70" s="9"/>
      <c r="F70" s="36"/>
      <c r="G70" s="21">
        <f>SUM(G71:G72)</f>
        <v>2198711</v>
      </c>
      <c r="H70" s="21">
        <f t="shared" ref="H70:J70" si="14">SUM(H71:H72)</f>
        <v>134808</v>
      </c>
      <c r="I70" s="21">
        <f t="shared" si="14"/>
        <v>2063903</v>
      </c>
      <c r="J70" s="21">
        <f t="shared" si="14"/>
        <v>2063903</v>
      </c>
      <c r="K70" s="23"/>
    </row>
    <row r="71" spans="1:1025" ht="63.75" x14ac:dyDescent="0.25">
      <c r="A71" s="90"/>
      <c r="B71" s="75"/>
      <c r="C71" s="75"/>
      <c r="D71" s="76"/>
      <c r="E71" s="76" t="s">
        <v>190</v>
      </c>
      <c r="F71" s="39" t="s">
        <v>191</v>
      </c>
      <c r="G71" s="16">
        <f>H71+I71</f>
        <v>92811</v>
      </c>
      <c r="H71" s="70">
        <f>60000-15192</f>
        <v>44808</v>
      </c>
      <c r="I71" s="70">
        <f>50000-1997</f>
        <v>48003</v>
      </c>
      <c r="J71" s="70">
        <f>I71</f>
        <v>48003</v>
      </c>
      <c r="K71" s="23"/>
    </row>
    <row r="72" spans="1:1025" ht="38.25" x14ac:dyDescent="0.25">
      <c r="A72" s="90"/>
      <c r="B72" s="75"/>
      <c r="C72" s="75"/>
      <c r="D72" s="76"/>
      <c r="E72" s="9" t="s">
        <v>167</v>
      </c>
      <c r="F72" s="36" t="s">
        <v>218</v>
      </c>
      <c r="G72" s="16">
        <f>H72+I72</f>
        <v>2105900</v>
      </c>
      <c r="H72" s="21">
        <v>90000</v>
      </c>
      <c r="I72" s="21">
        <f>1200000+124400+210000+151200-18000+42000+150000-173700+330000</f>
        <v>2015900</v>
      </c>
      <c r="J72" s="21">
        <f>I72</f>
        <v>2015900</v>
      </c>
      <c r="K72" s="23"/>
    </row>
    <row r="73" spans="1:1025" s="17" customFormat="1" ht="39" customHeight="1" x14ac:dyDescent="0.25">
      <c r="A73" s="10">
        <v>1600000</v>
      </c>
      <c r="B73" s="10"/>
      <c r="C73" s="10"/>
      <c r="D73" s="14" t="s">
        <v>188</v>
      </c>
      <c r="E73" s="15"/>
      <c r="F73" s="40"/>
      <c r="G73" s="16">
        <f>G74</f>
        <v>1912578.19</v>
      </c>
      <c r="H73" s="16">
        <f t="shared" ref="H73:J73" si="15">H74</f>
        <v>1900278.19</v>
      </c>
      <c r="I73" s="16">
        <f t="shared" si="15"/>
        <v>12300</v>
      </c>
      <c r="J73" s="16">
        <f t="shared" si="15"/>
        <v>0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  <c r="ZY73" s="5"/>
      <c r="ZZ73" s="5"/>
      <c r="AAA73" s="5"/>
      <c r="AAB73" s="5"/>
      <c r="AAC73" s="5"/>
      <c r="AAD73" s="5"/>
      <c r="AAE73" s="5"/>
      <c r="AAF73" s="5"/>
      <c r="AAG73" s="5"/>
      <c r="AAH73" s="5"/>
      <c r="AAI73" s="5"/>
      <c r="AAJ73" s="5"/>
      <c r="AAK73" s="5"/>
      <c r="AAL73" s="5"/>
      <c r="AAM73" s="5"/>
      <c r="AAN73" s="5"/>
      <c r="AAO73" s="5"/>
      <c r="AAP73" s="5"/>
      <c r="AAQ73" s="5"/>
      <c r="AAR73" s="5"/>
      <c r="AAS73" s="5"/>
      <c r="AAT73" s="5"/>
      <c r="AAU73" s="5"/>
      <c r="AAV73" s="5"/>
      <c r="AAW73" s="5"/>
      <c r="AAX73" s="5"/>
      <c r="AAY73" s="5"/>
      <c r="AAZ73" s="5"/>
      <c r="ABA73" s="5"/>
      <c r="ABB73" s="5"/>
      <c r="ABC73" s="5"/>
      <c r="ABD73" s="5"/>
      <c r="ABE73" s="5"/>
      <c r="ABF73" s="5"/>
      <c r="ABG73" s="5"/>
      <c r="ABH73" s="5"/>
      <c r="ABI73" s="5"/>
      <c r="ABJ73" s="5"/>
      <c r="ABK73" s="5"/>
      <c r="ABL73" s="5"/>
      <c r="ABM73" s="5"/>
      <c r="ABN73" s="5"/>
      <c r="ABO73" s="5"/>
      <c r="ABP73" s="5"/>
      <c r="ABQ73" s="5"/>
      <c r="ABR73" s="5"/>
      <c r="ABS73" s="5"/>
      <c r="ABT73" s="5"/>
      <c r="ABU73" s="5"/>
      <c r="ABV73" s="5"/>
      <c r="ABW73" s="5"/>
      <c r="ABX73" s="5"/>
      <c r="ABY73" s="5"/>
      <c r="ABZ73" s="5"/>
      <c r="ACA73" s="5"/>
      <c r="ACB73" s="5"/>
      <c r="ACC73" s="5"/>
      <c r="ACD73" s="5"/>
      <c r="ACE73" s="5"/>
      <c r="ACF73" s="5"/>
      <c r="ACG73" s="5"/>
      <c r="ACH73" s="5"/>
      <c r="ACI73" s="5"/>
      <c r="ACJ73" s="5"/>
      <c r="ACK73" s="5"/>
      <c r="ACL73" s="5"/>
      <c r="ACM73" s="5"/>
      <c r="ACN73" s="5"/>
      <c r="ACO73" s="5"/>
      <c r="ACP73" s="5"/>
      <c r="ACQ73" s="5"/>
      <c r="ACR73" s="5"/>
      <c r="ACS73" s="5"/>
      <c r="ACT73" s="5"/>
      <c r="ACU73" s="5"/>
      <c r="ACV73" s="5"/>
      <c r="ACW73" s="5"/>
      <c r="ACX73" s="5"/>
      <c r="ACY73" s="5"/>
      <c r="ACZ73" s="5"/>
      <c r="ADA73" s="5"/>
      <c r="ADB73" s="5"/>
      <c r="ADC73" s="5"/>
      <c r="ADD73" s="5"/>
      <c r="ADE73" s="5"/>
      <c r="ADF73" s="5"/>
      <c r="ADG73" s="5"/>
      <c r="ADH73" s="5"/>
      <c r="ADI73" s="5"/>
      <c r="ADJ73" s="5"/>
      <c r="ADK73" s="5"/>
      <c r="ADL73" s="5"/>
      <c r="ADM73" s="5"/>
      <c r="ADN73" s="5"/>
      <c r="ADO73" s="5"/>
      <c r="ADP73" s="5"/>
      <c r="ADQ73" s="5"/>
      <c r="ADR73" s="5"/>
      <c r="ADS73" s="5"/>
      <c r="ADT73" s="5"/>
      <c r="ADU73" s="5"/>
      <c r="ADV73" s="5"/>
      <c r="ADW73" s="5"/>
      <c r="ADX73" s="5"/>
      <c r="ADY73" s="5"/>
      <c r="ADZ73" s="5"/>
      <c r="AEA73" s="5"/>
      <c r="AEB73" s="5"/>
      <c r="AEC73" s="5"/>
      <c r="AED73" s="5"/>
      <c r="AEE73" s="5"/>
      <c r="AEF73" s="5"/>
      <c r="AEG73" s="5"/>
      <c r="AEH73" s="5"/>
      <c r="AEI73" s="5"/>
      <c r="AEJ73" s="5"/>
      <c r="AEK73" s="5"/>
      <c r="AEL73" s="5"/>
      <c r="AEM73" s="5"/>
      <c r="AEN73" s="5"/>
      <c r="AEO73" s="5"/>
      <c r="AEP73" s="5"/>
      <c r="AEQ73" s="5"/>
      <c r="AER73" s="5"/>
      <c r="AES73" s="5"/>
      <c r="AET73" s="5"/>
      <c r="AEU73" s="5"/>
      <c r="AEV73" s="5"/>
      <c r="AEW73" s="5"/>
      <c r="AEX73" s="5"/>
      <c r="AEY73" s="5"/>
      <c r="AEZ73" s="5"/>
      <c r="AFA73" s="5"/>
      <c r="AFB73" s="5"/>
      <c r="AFC73" s="5"/>
      <c r="AFD73" s="5"/>
      <c r="AFE73" s="5"/>
      <c r="AFF73" s="5"/>
      <c r="AFG73" s="5"/>
      <c r="AFH73" s="5"/>
      <c r="AFI73" s="5"/>
      <c r="AFJ73" s="5"/>
      <c r="AFK73" s="5"/>
      <c r="AFL73" s="5"/>
      <c r="AFM73" s="5"/>
      <c r="AFN73" s="5"/>
      <c r="AFO73" s="5"/>
      <c r="AFP73" s="5"/>
      <c r="AFQ73" s="5"/>
      <c r="AFR73" s="5"/>
      <c r="AFS73" s="5"/>
      <c r="AFT73" s="5"/>
      <c r="AFU73" s="5"/>
      <c r="AFV73" s="5"/>
      <c r="AFW73" s="5"/>
      <c r="AFX73" s="5"/>
      <c r="AFY73" s="5"/>
      <c r="AFZ73" s="5"/>
      <c r="AGA73" s="5"/>
      <c r="AGB73" s="5"/>
      <c r="AGC73" s="5"/>
      <c r="AGD73" s="5"/>
      <c r="AGE73" s="5"/>
      <c r="AGF73" s="5"/>
      <c r="AGG73" s="5"/>
      <c r="AGH73" s="5"/>
      <c r="AGI73" s="5"/>
      <c r="AGJ73" s="5"/>
      <c r="AGK73" s="5"/>
      <c r="AGL73" s="5"/>
      <c r="AGM73" s="5"/>
      <c r="AGN73" s="5"/>
      <c r="AGO73" s="5"/>
      <c r="AGP73" s="5"/>
      <c r="AGQ73" s="5"/>
      <c r="AGR73" s="5"/>
      <c r="AGS73" s="5"/>
      <c r="AGT73" s="5"/>
      <c r="AGU73" s="5"/>
      <c r="AGV73" s="5"/>
      <c r="AGW73" s="5"/>
      <c r="AGX73" s="5"/>
      <c r="AGY73" s="5"/>
      <c r="AGZ73" s="5"/>
      <c r="AHA73" s="5"/>
      <c r="AHB73" s="5"/>
      <c r="AHC73" s="5"/>
      <c r="AHD73" s="5"/>
      <c r="AHE73" s="5"/>
      <c r="AHF73" s="5"/>
      <c r="AHG73" s="5"/>
      <c r="AHH73" s="5"/>
      <c r="AHI73" s="5"/>
      <c r="AHJ73" s="5"/>
      <c r="AHK73" s="5"/>
      <c r="AHL73" s="5"/>
      <c r="AHM73" s="5"/>
      <c r="AHN73" s="5"/>
      <c r="AHO73" s="5"/>
      <c r="AHP73" s="5"/>
      <c r="AHQ73" s="5"/>
      <c r="AHR73" s="5"/>
      <c r="AHS73" s="5"/>
      <c r="AHT73" s="5"/>
      <c r="AHU73" s="5"/>
      <c r="AHV73" s="5"/>
      <c r="AHW73" s="5"/>
      <c r="AHX73" s="5"/>
      <c r="AHY73" s="5"/>
      <c r="AHZ73" s="5"/>
      <c r="AIA73" s="5"/>
      <c r="AIB73" s="5"/>
      <c r="AIC73" s="5"/>
      <c r="AID73" s="5"/>
      <c r="AIE73" s="5"/>
      <c r="AIF73" s="5"/>
      <c r="AIG73" s="5"/>
      <c r="AIH73" s="5"/>
      <c r="AII73" s="5"/>
      <c r="AIJ73" s="5"/>
      <c r="AIK73" s="5"/>
      <c r="AIL73" s="5"/>
      <c r="AIM73" s="5"/>
      <c r="AIN73" s="5"/>
      <c r="AIO73" s="5"/>
      <c r="AIP73" s="5"/>
      <c r="AIQ73" s="5"/>
      <c r="AIR73" s="5"/>
      <c r="AIS73" s="5"/>
      <c r="AIT73" s="5"/>
      <c r="AIU73" s="5"/>
      <c r="AIV73" s="5"/>
      <c r="AIW73" s="5"/>
      <c r="AIX73" s="5"/>
      <c r="AIY73" s="5"/>
      <c r="AIZ73" s="5"/>
      <c r="AJA73" s="5"/>
      <c r="AJB73" s="5"/>
      <c r="AJC73" s="5"/>
      <c r="AJD73" s="5"/>
      <c r="AJE73" s="5"/>
      <c r="AJF73" s="5"/>
      <c r="AJG73" s="5"/>
      <c r="AJH73" s="5"/>
      <c r="AJI73" s="5"/>
      <c r="AJJ73" s="5"/>
      <c r="AJK73" s="5"/>
      <c r="AJL73" s="5"/>
      <c r="AJM73" s="5"/>
      <c r="AJN73" s="5"/>
      <c r="AJO73" s="5"/>
      <c r="AJP73" s="5"/>
      <c r="AJQ73" s="5"/>
      <c r="AJR73" s="5"/>
      <c r="AJS73" s="5"/>
      <c r="AJT73" s="5"/>
      <c r="AJU73" s="5"/>
      <c r="AJV73" s="5"/>
      <c r="AJW73" s="5"/>
      <c r="AJX73" s="5"/>
      <c r="AJY73" s="5"/>
      <c r="AJZ73" s="5"/>
      <c r="AKA73" s="5"/>
      <c r="AKB73" s="5"/>
      <c r="AKC73" s="5"/>
      <c r="AKD73" s="5"/>
      <c r="AKE73" s="5"/>
      <c r="AKF73" s="5"/>
      <c r="AKG73" s="5"/>
      <c r="AKH73" s="5"/>
      <c r="AKI73" s="5"/>
      <c r="AKJ73" s="5"/>
      <c r="AKK73" s="5"/>
      <c r="AKL73" s="5"/>
      <c r="AKM73" s="5"/>
      <c r="AKN73" s="5"/>
      <c r="AKO73" s="5"/>
      <c r="AKP73" s="5"/>
      <c r="AKQ73" s="5"/>
      <c r="AKR73" s="5"/>
      <c r="AKS73" s="5"/>
      <c r="AKT73" s="5"/>
      <c r="AKU73" s="5"/>
      <c r="AKV73" s="5"/>
      <c r="AKW73" s="5"/>
      <c r="AKX73" s="5"/>
      <c r="AKY73" s="5"/>
      <c r="AKZ73" s="5"/>
      <c r="ALA73" s="5"/>
      <c r="ALB73" s="5"/>
      <c r="ALC73" s="5"/>
      <c r="ALD73" s="5"/>
      <c r="ALE73" s="5"/>
      <c r="ALF73" s="5"/>
      <c r="ALG73" s="5"/>
      <c r="ALH73" s="5"/>
      <c r="ALI73" s="5"/>
      <c r="ALJ73" s="5"/>
      <c r="ALK73" s="5"/>
      <c r="ALL73" s="5"/>
      <c r="ALM73" s="5"/>
      <c r="ALN73" s="5"/>
      <c r="ALO73" s="5"/>
      <c r="ALP73" s="5"/>
      <c r="ALQ73" s="5"/>
      <c r="ALR73" s="5"/>
      <c r="ALS73" s="5"/>
      <c r="ALT73" s="5"/>
      <c r="ALU73" s="5"/>
      <c r="ALV73" s="5"/>
      <c r="ALW73" s="5"/>
      <c r="ALX73" s="5"/>
      <c r="ALY73" s="5"/>
      <c r="ALZ73" s="5"/>
      <c r="AMA73" s="5"/>
      <c r="AMB73" s="5"/>
      <c r="AMC73" s="5"/>
      <c r="AMD73" s="5"/>
      <c r="AME73" s="5"/>
      <c r="AMF73" s="5"/>
      <c r="AMG73" s="5"/>
      <c r="AMH73" s="5"/>
      <c r="AMI73" s="5"/>
      <c r="AMJ73" s="5"/>
      <c r="AMK73" s="5"/>
    </row>
    <row r="74" spans="1:1025" s="17" customFormat="1" ht="25.5" customHeight="1" x14ac:dyDescent="0.25">
      <c r="A74" s="11">
        <v>1610000</v>
      </c>
      <c r="B74" s="11"/>
      <c r="C74" s="11"/>
      <c r="D74" s="18" t="s">
        <v>188</v>
      </c>
      <c r="E74" s="19"/>
      <c r="F74" s="32"/>
      <c r="G74" s="3">
        <f>G78+G82+G84</f>
        <v>1912578.19</v>
      </c>
      <c r="H74" s="3">
        <f>H78+H82+H84</f>
        <v>1900278.19</v>
      </c>
      <c r="I74" s="3">
        <f>I78+I82+I84</f>
        <v>12300</v>
      </c>
      <c r="J74" s="3">
        <f>J78+J82+J84</f>
        <v>0</v>
      </c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  <c r="ZY74" s="5"/>
      <c r="ZZ74" s="5"/>
      <c r="AAA74" s="5"/>
      <c r="AAB74" s="5"/>
      <c r="AAC74" s="5"/>
      <c r="AAD74" s="5"/>
      <c r="AAE74" s="5"/>
      <c r="AAF74" s="5"/>
      <c r="AAG74" s="5"/>
      <c r="AAH74" s="5"/>
      <c r="AAI74" s="5"/>
      <c r="AAJ74" s="5"/>
      <c r="AAK74" s="5"/>
      <c r="AAL74" s="5"/>
      <c r="AAM74" s="5"/>
      <c r="AAN74" s="5"/>
      <c r="AAO74" s="5"/>
      <c r="AAP74" s="5"/>
      <c r="AAQ74" s="5"/>
      <c r="AAR74" s="5"/>
      <c r="AAS74" s="5"/>
      <c r="AAT74" s="5"/>
      <c r="AAU74" s="5"/>
      <c r="AAV74" s="5"/>
      <c r="AAW74" s="5"/>
      <c r="AAX74" s="5"/>
      <c r="AAY74" s="5"/>
      <c r="AAZ74" s="5"/>
      <c r="ABA74" s="5"/>
      <c r="ABB74" s="5"/>
      <c r="ABC74" s="5"/>
      <c r="ABD74" s="5"/>
      <c r="ABE74" s="5"/>
      <c r="ABF74" s="5"/>
      <c r="ABG74" s="5"/>
      <c r="ABH74" s="5"/>
      <c r="ABI74" s="5"/>
      <c r="ABJ74" s="5"/>
      <c r="ABK74" s="5"/>
      <c r="ABL74" s="5"/>
      <c r="ABM74" s="5"/>
      <c r="ABN74" s="5"/>
      <c r="ABO74" s="5"/>
      <c r="ABP74" s="5"/>
      <c r="ABQ74" s="5"/>
      <c r="ABR74" s="5"/>
      <c r="ABS74" s="5"/>
      <c r="ABT74" s="5"/>
      <c r="ABU74" s="5"/>
      <c r="ABV74" s="5"/>
      <c r="ABW74" s="5"/>
      <c r="ABX74" s="5"/>
      <c r="ABY74" s="5"/>
      <c r="ABZ74" s="5"/>
      <c r="ACA74" s="5"/>
      <c r="ACB74" s="5"/>
      <c r="ACC74" s="5"/>
      <c r="ACD74" s="5"/>
      <c r="ACE74" s="5"/>
      <c r="ACF74" s="5"/>
      <c r="ACG74" s="5"/>
      <c r="ACH74" s="5"/>
      <c r="ACI74" s="5"/>
      <c r="ACJ74" s="5"/>
      <c r="ACK74" s="5"/>
      <c r="ACL74" s="5"/>
      <c r="ACM74" s="5"/>
      <c r="ACN74" s="5"/>
      <c r="ACO74" s="5"/>
      <c r="ACP74" s="5"/>
      <c r="ACQ74" s="5"/>
      <c r="ACR74" s="5"/>
      <c r="ACS74" s="5"/>
      <c r="ACT74" s="5"/>
      <c r="ACU74" s="5"/>
      <c r="ACV74" s="5"/>
      <c r="ACW74" s="5"/>
      <c r="ACX74" s="5"/>
      <c r="ACY74" s="5"/>
      <c r="ACZ74" s="5"/>
      <c r="ADA74" s="5"/>
      <c r="ADB74" s="5"/>
      <c r="ADC74" s="5"/>
      <c r="ADD74" s="5"/>
      <c r="ADE74" s="5"/>
      <c r="ADF74" s="5"/>
      <c r="ADG74" s="5"/>
      <c r="ADH74" s="5"/>
      <c r="ADI74" s="5"/>
      <c r="ADJ74" s="5"/>
      <c r="ADK74" s="5"/>
      <c r="ADL74" s="5"/>
      <c r="ADM74" s="5"/>
      <c r="ADN74" s="5"/>
      <c r="ADO74" s="5"/>
      <c r="ADP74" s="5"/>
      <c r="ADQ74" s="5"/>
      <c r="ADR74" s="5"/>
      <c r="ADS74" s="5"/>
      <c r="ADT74" s="5"/>
      <c r="ADU74" s="5"/>
      <c r="ADV74" s="5"/>
      <c r="ADW74" s="5"/>
      <c r="ADX74" s="5"/>
      <c r="ADY74" s="5"/>
      <c r="ADZ74" s="5"/>
      <c r="AEA74" s="5"/>
      <c r="AEB74" s="5"/>
      <c r="AEC74" s="5"/>
      <c r="AED74" s="5"/>
      <c r="AEE74" s="5"/>
      <c r="AEF74" s="5"/>
      <c r="AEG74" s="5"/>
      <c r="AEH74" s="5"/>
      <c r="AEI74" s="5"/>
      <c r="AEJ74" s="5"/>
      <c r="AEK74" s="5"/>
      <c r="AEL74" s="5"/>
      <c r="AEM74" s="5"/>
      <c r="AEN74" s="5"/>
      <c r="AEO74" s="5"/>
      <c r="AEP74" s="5"/>
      <c r="AEQ74" s="5"/>
      <c r="AER74" s="5"/>
      <c r="AES74" s="5"/>
      <c r="AET74" s="5"/>
      <c r="AEU74" s="5"/>
      <c r="AEV74" s="5"/>
      <c r="AEW74" s="5"/>
      <c r="AEX74" s="5"/>
      <c r="AEY74" s="5"/>
      <c r="AEZ74" s="5"/>
      <c r="AFA74" s="5"/>
      <c r="AFB74" s="5"/>
      <c r="AFC74" s="5"/>
      <c r="AFD74" s="5"/>
      <c r="AFE74" s="5"/>
      <c r="AFF74" s="5"/>
      <c r="AFG74" s="5"/>
      <c r="AFH74" s="5"/>
      <c r="AFI74" s="5"/>
      <c r="AFJ74" s="5"/>
      <c r="AFK74" s="5"/>
      <c r="AFL74" s="5"/>
      <c r="AFM74" s="5"/>
      <c r="AFN74" s="5"/>
      <c r="AFO74" s="5"/>
      <c r="AFP74" s="5"/>
      <c r="AFQ74" s="5"/>
      <c r="AFR74" s="5"/>
      <c r="AFS74" s="5"/>
      <c r="AFT74" s="5"/>
      <c r="AFU74" s="5"/>
      <c r="AFV74" s="5"/>
      <c r="AFW74" s="5"/>
      <c r="AFX74" s="5"/>
      <c r="AFY74" s="5"/>
      <c r="AFZ74" s="5"/>
      <c r="AGA74" s="5"/>
      <c r="AGB74" s="5"/>
      <c r="AGC74" s="5"/>
      <c r="AGD74" s="5"/>
      <c r="AGE74" s="5"/>
      <c r="AGF74" s="5"/>
      <c r="AGG74" s="5"/>
      <c r="AGH74" s="5"/>
      <c r="AGI74" s="5"/>
      <c r="AGJ74" s="5"/>
      <c r="AGK74" s="5"/>
      <c r="AGL74" s="5"/>
      <c r="AGM74" s="5"/>
      <c r="AGN74" s="5"/>
      <c r="AGO74" s="5"/>
      <c r="AGP74" s="5"/>
      <c r="AGQ74" s="5"/>
      <c r="AGR74" s="5"/>
      <c r="AGS74" s="5"/>
      <c r="AGT74" s="5"/>
      <c r="AGU74" s="5"/>
      <c r="AGV74" s="5"/>
      <c r="AGW74" s="5"/>
      <c r="AGX74" s="5"/>
      <c r="AGY74" s="5"/>
      <c r="AGZ74" s="5"/>
      <c r="AHA74" s="5"/>
      <c r="AHB74" s="5"/>
      <c r="AHC74" s="5"/>
      <c r="AHD74" s="5"/>
      <c r="AHE74" s="5"/>
      <c r="AHF74" s="5"/>
      <c r="AHG74" s="5"/>
      <c r="AHH74" s="5"/>
      <c r="AHI74" s="5"/>
      <c r="AHJ74" s="5"/>
      <c r="AHK74" s="5"/>
      <c r="AHL74" s="5"/>
      <c r="AHM74" s="5"/>
      <c r="AHN74" s="5"/>
      <c r="AHO74" s="5"/>
      <c r="AHP74" s="5"/>
      <c r="AHQ74" s="5"/>
      <c r="AHR74" s="5"/>
      <c r="AHS74" s="5"/>
      <c r="AHT74" s="5"/>
      <c r="AHU74" s="5"/>
      <c r="AHV74" s="5"/>
      <c r="AHW74" s="5"/>
      <c r="AHX74" s="5"/>
      <c r="AHY74" s="5"/>
      <c r="AHZ74" s="5"/>
      <c r="AIA74" s="5"/>
      <c r="AIB74" s="5"/>
      <c r="AIC74" s="5"/>
      <c r="AID74" s="5"/>
      <c r="AIE74" s="5"/>
      <c r="AIF74" s="5"/>
      <c r="AIG74" s="5"/>
      <c r="AIH74" s="5"/>
      <c r="AII74" s="5"/>
      <c r="AIJ74" s="5"/>
      <c r="AIK74" s="5"/>
      <c r="AIL74" s="5"/>
      <c r="AIM74" s="5"/>
      <c r="AIN74" s="5"/>
      <c r="AIO74" s="5"/>
      <c r="AIP74" s="5"/>
      <c r="AIQ74" s="5"/>
      <c r="AIR74" s="5"/>
      <c r="AIS74" s="5"/>
      <c r="AIT74" s="5"/>
      <c r="AIU74" s="5"/>
      <c r="AIV74" s="5"/>
      <c r="AIW74" s="5"/>
      <c r="AIX74" s="5"/>
      <c r="AIY74" s="5"/>
      <c r="AIZ74" s="5"/>
      <c r="AJA74" s="5"/>
      <c r="AJB74" s="5"/>
      <c r="AJC74" s="5"/>
      <c r="AJD74" s="5"/>
      <c r="AJE74" s="5"/>
      <c r="AJF74" s="5"/>
      <c r="AJG74" s="5"/>
      <c r="AJH74" s="5"/>
      <c r="AJI74" s="5"/>
      <c r="AJJ74" s="5"/>
      <c r="AJK74" s="5"/>
      <c r="AJL74" s="5"/>
      <c r="AJM74" s="5"/>
      <c r="AJN74" s="5"/>
      <c r="AJO74" s="5"/>
      <c r="AJP74" s="5"/>
      <c r="AJQ74" s="5"/>
      <c r="AJR74" s="5"/>
      <c r="AJS74" s="5"/>
      <c r="AJT74" s="5"/>
      <c r="AJU74" s="5"/>
      <c r="AJV74" s="5"/>
      <c r="AJW74" s="5"/>
      <c r="AJX74" s="5"/>
      <c r="AJY74" s="5"/>
      <c r="AJZ74" s="5"/>
      <c r="AKA74" s="5"/>
      <c r="AKB74" s="5"/>
      <c r="AKC74" s="5"/>
      <c r="AKD74" s="5"/>
      <c r="AKE74" s="5"/>
      <c r="AKF74" s="5"/>
      <c r="AKG74" s="5"/>
      <c r="AKH74" s="5"/>
      <c r="AKI74" s="5"/>
      <c r="AKJ74" s="5"/>
      <c r="AKK74" s="5"/>
      <c r="AKL74" s="5"/>
      <c r="AKM74" s="5"/>
      <c r="AKN74" s="5"/>
      <c r="AKO74" s="5"/>
      <c r="AKP74" s="5"/>
      <c r="AKQ74" s="5"/>
      <c r="AKR74" s="5"/>
      <c r="AKS74" s="5"/>
      <c r="AKT74" s="5"/>
      <c r="AKU74" s="5"/>
      <c r="AKV74" s="5"/>
      <c r="AKW74" s="5"/>
      <c r="AKX74" s="5"/>
      <c r="AKY74" s="5"/>
      <c r="AKZ74" s="5"/>
      <c r="ALA74" s="5"/>
      <c r="ALB74" s="5"/>
      <c r="ALC74" s="5"/>
      <c r="ALD74" s="5"/>
      <c r="ALE74" s="5"/>
      <c r="ALF74" s="5"/>
      <c r="ALG74" s="5"/>
      <c r="ALH74" s="5"/>
      <c r="ALI74" s="5"/>
      <c r="ALJ74" s="5"/>
      <c r="ALK74" s="5"/>
      <c r="ALL74" s="5"/>
      <c r="ALM74" s="5"/>
      <c r="ALN74" s="5"/>
      <c r="ALO74" s="5"/>
      <c r="ALP74" s="5"/>
      <c r="ALQ74" s="5"/>
      <c r="ALR74" s="5"/>
      <c r="ALS74" s="5"/>
      <c r="ALT74" s="5"/>
      <c r="ALU74" s="5"/>
      <c r="ALV74" s="5"/>
      <c r="ALW74" s="5"/>
      <c r="ALX74" s="5"/>
      <c r="ALY74" s="5"/>
      <c r="ALZ74" s="5"/>
      <c r="AMA74" s="5"/>
      <c r="AMB74" s="5"/>
      <c r="AMC74" s="5"/>
      <c r="AMD74" s="5"/>
      <c r="AME74" s="5"/>
      <c r="AMF74" s="5"/>
      <c r="AMG74" s="5"/>
      <c r="AMH74" s="5"/>
      <c r="AMI74" s="5"/>
      <c r="AMJ74" s="5"/>
      <c r="AMK74" s="5"/>
    </row>
    <row r="75" spans="1:1025" ht="27.75" customHeight="1" x14ac:dyDescent="0.25">
      <c r="A75" s="134" t="s">
        <v>76</v>
      </c>
      <c r="B75" s="134" t="s">
        <v>11</v>
      </c>
      <c r="C75" s="134" t="s">
        <v>12</v>
      </c>
      <c r="D75" s="134" t="s">
        <v>78</v>
      </c>
      <c r="E75" s="135" t="s">
        <v>79</v>
      </c>
      <c r="F75" s="133" t="s">
        <v>80</v>
      </c>
      <c r="G75" s="134" t="s">
        <v>1</v>
      </c>
      <c r="H75" s="134" t="s">
        <v>10</v>
      </c>
      <c r="I75" s="134" t="s">
        <v>2</v>
      </c>
      <c r="J75" s="134"/>
      <c r="K75" s="23"/>
    </row>
    <row r="76" spans="1:1025" ht="128.25" customHeight="1" x14ac:dyDescent="0.25">
      <c r="A76" s="134"/>
      <c r="B76" s="134"/>
      <c r="C76" s="134"/>
      <c r="D76" s="134"/>
      <c r="E76" s="135"/>
      <c r="F76" s="133"/>
      <c r="G76" s="134"/>
      <c r="H76" s="134"/>
      <c r="I76" s="62" t="s">
        <v>3</v>
      </c>
      <c r="J76" s="13" t="s">
        <v>13</v>
      </c>
      <c r="K76" s="23"/>
    </row>
    <row r="77" spans="1:1025" x14ac:dyDescent="0.25">
      <c r="A77" s="13" t="s">
        <v>4</v>
      </c>
      <c r="B77" s="13" t="s">
        <v>5</v>
      </c>
      <c r="C77" s="13" t="s">
        <v>6</v>
      </c>
      <c r="D77" s="13" t="s">
        <v>7</v>
      </c>
      <c r="E77" s="63" t="s">
        <v>8</v>
      </c>
      <c r="F77" s="31" t="s">
        <v>9</v>
      </c>
      <c r="G77" s="13" t="s">
        <v>81</v>
      </c>
      <c r="H77" s="13" t="s">
        <v>82</v>
      </c>
      <c r="I77" s="62" t="s">
        <v>83</v>
      </c>
      <c r="J77" s="64" t="s">
        <v>84</v>
      </c>
      <c r="K77" s="23"/>
    </row>
    <row r="78" spans="1:1025" s="17" customFormat="1" ht="29.25" customHeight="1" x14ac:dyDescent="0.25">
      <c r="A78" s="11"/>
      <c r="B78" s="11">
        <v>6000</v>
      </c>
      <c r="C78" s="11"/>
      <c r="D78" s="18" t="s">
        <v>127</v>
      </c>
      <c r="E78" s="20"/>
      <c r="F78" s="34"/>
      <c r="G78" s="3">
        <f>G79</f>
        <v>1885670.19</v>
      </c>
      <c r="H78" s="3">
        <f>H79</f>
        <v>1885670.19</v>
      </c>
      <c r="I78" s="3">
        <f t="shared" ref="I78:J78" si="16">I79</f>
        <v>0</v>
      </c>
      <c r="J78" s="3">
        <f t="shared" si="16"/>
        <v>0</v>
      </c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5"/>
      <c r="PB78" s="5"/>
      <c r="PC78" s="5"/>
      <c r="PD78" s="5"/>
      <c r="PE78" s="5"/>
      <c r="PF78" s="5"/>
      <c r="PG78" s="5"/>
      <c r="PH78" s="5"/>
      <c r="PI78" s="5"/>
      <c r="PJ78" s="5"/>
      <c r="PK78" s="5"/>
      <c r="PL78" s="5"/>
      <c r="PM78" s="5"/>
      <c r="PN78" s="5"/>
      <c r="PO78" s="5"/>
      <c r="PP78" s="5"/>
      <c r="PQ78" s="5"/>
      <c r="PR78" s="5"/>
      <c r="PS78" s="5"/>
      <c r="PT78" s="5"/>
      <c r="PU78" s="5"/>
      <c r="PV78" s="5"/>
      <c r="PW78" s="5"/>
      <c r="PX78" s="5"/>
      <c r="PY78" s="5"/>
      <c r="PZ78" s="5"/>
      <c r="QA78" s="5"/>
      <c r="QB78" s="5"/>
      <c r="QC78" s="5"/>
      <c r="QD78" s="5"/>
      <c r="QE78" s="5"/>
      <c r="QF78" s="5"/>
      <c r="QG78" s="5"/>
      <c r="QH78" s="5"/>
      <c r="QI78" s="5"/>
      <c r="QJ78" s="5"/>
      <c r="QK78" s="5"/>
      <c r="QL78" s="5"/>
      <c r="QM78" s="5"/>
      <c r="QN78" s="5"/>
      <c r="QO78" s="5"/>
      <c r="QP78" s="5"/>
      <c r="QQ78" s="5"/>
      <c r="QR78" s="5"/>
      <c r="QS78" s="5"/>
      <c r="QT78" s="5"/>
      <c r="QU78" s="5"/>
      <c r="QV78" s="5"/>
      <c r="QW78" s="5"/>
      <c r="QX78" s="5"/>
      <c r="QY78" s="5"/>
      <c r="QZ78" s="5"/>
      <c r="RA78" s="5"/>
      <c r="RB78" s="5"/>
      <c r="RC78" s="5"/>
      <c r="RD78" s="5"/>
      <c r="RE78" s="5"/>
      <c r="RF78" s="5"/>
      <c r="RG78" s="5"/>
      <c r="RH78" s="5"/>
      <c r="RI78" s="5"/>
      <c r="RJ78" s="5"/>
      <c r="RK78" s="5"/>
      <c r="RL78" s="5"/>
      <c r="RM78" s="5"/>
      <c r="RN78" s="5"/>
      <c r="RO78" s="5"/>
      <c r="RP78" s="5"/>
      <c r="RQ78" s="5"/>
      <c r="RR78" s="5"/>
      <c r="RS78" s="5"/>
      <c r="RT78" s="5"/>
      <c r="RU78" s="5"/>
      <c r="RV78" s="5"/>
      <c r="RW78" s="5"/>
      <c r="RX78" s="5"/>
      <c r="RY78" s="5"/>
      <c r="RZ78" s="5"/>
      <c r="SA78" s="5"/>
      <c r="SB78" s="5"/>
      <c r="SC78" s="5"/>
      <c r="SD78" s="5"/>
      <c r="SE78" s="5"/>
      <c r="SF78" s="5"/>
      <c r="SG78" s="5"/>
      <c r="SH78" s="5"/>
      <c r="SI78" s="5"/>
      <c r="SJ78" s="5"/>
      <c r="SK78" s="5"/>
      <c r="SL78" s="5"/>
      <c r="SM78" s="5"/>
      <c r="SN78" s="5"/>
      <c r="SO78" s="5"/>
      <c r="SP78" s="5"/>
      <c r="SQ78" s="5"/>
      <c r="SR78" s="5"/>
      <c r="SS78" s="5"/>
      <c r="ST78" s="5"/>
      <c r="SU78" s="5"/>
      <c r="SV78" s="5"/>
      <c r="SW78" s="5"/>
      <c r="SX78" s="5"/>
      <c r="SY78" s="5"/>
      <c r="SZ78" s="5"/>
      <c r="TA78" s="5"/>
      <c r="TB78" s="5"/>
      <c r="TC78" s="5"/>
      <c r="TD78" s="5"/>
      <c r="TE78" s="5"/>
      <c r="TF78" s="5"/>
      <c r="TG78" s="5"/>
      <c r="TH78" s="5"/>
      <c r="TI78" s="5"/>
      <c r="TJ78" s="5"/>
      <c r="TK78" s="5"/>
      <c r="TL78" s="5"/>
      <c r="TM78" s="5"/>
      <c r="TN78" s="5"/>
      <c r="TO78" s="5"/>
      <c r="TP78" s="5"/>
      <c r="TQ78" s="5"/>
      <c r="TR78" s="5"/>
      <c r="TS78" s="5"/>
      <c r="TT78" s="5"/>
      <c r="TU78" s="5"/>
      <c r="TV78" s="5"/>
      <c r="TW78" s="5"/>
      <c r="TX78" s="5"/>
      <c r="TY78" s="5"/>
      <c r="TZ78" s="5"/>
      <c r="UA78" s="5"/>
      <c r="UB78" s="5"/>
      <c r="UC78" s="5"/>
      <c r="UD78" s="5"/>
      <c r="UE78" s="5"/>
      <c r="UF78" s="5"/>
      <c r="UG78" s="5"/>
      <c r="UH78" s="5"/>
      <c r="UI78" s="5"/>
      <c r="UJ78" s="5"/>
      <c r="UK78" s="5"/>
      <c r="UL78" s="5"/>
      <c r="UM78" s="5"/>
      <c r="UN78" s="5"/>
      <c r="UO78" s="5"/>
      <c r="UP78" s="5"/>
      <c r="UQ78" s="5"/>
      <c r="UR78" s="5"/>
      <c r="US78" s="5"/>
      <c r="UT78" s="5"/>
      <c r="UU78" s="5"/>
      <c r="UV78" s="5"/>
      <c r="UW78" s="5"/>
      <c r="UX78" s="5"/>
      <c r="UY78" s="5"/>
      <c r="UZ78" s="5"/>
      <c r="VA78" s="5"/>
      <c r="VB78" s="5"/>
      <c r="VC78" s="5"/>
      <c r="VD78" s="5"/>
      <c r="VE78" s="5"/>
      <c r="VF78" s="5"/>
      <c r="VG78" s="5"/>
      <c r="VH78" s="5"/>
      <c r="VI78" s="5"/>
      <c r="VJ78" s="5"/>
      <c r="VK78" s="5"/>
      <c r="VL78" s="5"/>
      <c r="VM78" s="5"/>
      <c r="VN78" s="5"/>
      <c r="VO78" s="5"/>
      <c r="VP78" s="5"/>
      <c r="VQ78" s="5"/>
      <c r="VR78" s="5"/>
      <c r="VS78" s="5"/>
      <c r="VT78" s="5"/>
      <c r="VU78" s="5"/>
      <c r="VV78" s="5"/>
      <c r="VW78" s="5"/>
      <c r="VX78" s="5"/>
      <c r="VY78" s="5"/>
      <c r="VZ78" s="5"/>
      <c r="WA78" s="5"/>
      <c r="WB78" s="5"/>
      <c r="WC78" s="5"/>
      <c r="WD78" s="5"/>
      <c r="WE78" s="5"/>
      <c r="WF78" s="5"/>
      <c r="WG78" s="5"/>
      <c r="WH78" s="5"/>
      <c r="WI78" s="5"/>
      <c r="WJ78" s="5"/>
      <c r="WK78" s="5"/>
      <c r="WL78" s="5"/>
      <c r="WM78" s="5"/>
      <c r="WN78" s="5"/>
      <c r="WO78" s="5"/>
      <c r="WP78" s="5"/>
      <c r="WQ78" s="5"/>
      <c r="WR78" s="5"/>
      <c r="WS78" s="5"/>
      <c r="WT78" s="5"/>
      <c r="WU78" s="5"/>
      <c r="WV78" s="5"/>
      <c r="WW78" s="5"/>
      <c r="WX78" s="5"/>
      <c r="WY78" s="5"/>
      <c r="WZ78" s="5"/>
      <c r="XA78" s="5"/>
      <c r="XB78" s="5"/>
      <c r="XC78" s="5"/>
      <c r="XD78" s="5"/>
      <c r="XE78" s="5"/>
      <c r="XF78" s="5"/>
      <c r="XG78" s="5"/>
      <c r="XH78" s="5"/>
      <c r="XI78" s="5"/>
      <c r="XJ78" s="5"/>
      <c r="XK78" s="5"/>
      <c r="XL78" s="5"/>
      <c r="XM78" s="5"/>
      <c r="XN78" s="5"/>
      <c r="XO78" s="5"/>
      <c r="XP78" s="5"/>
      <c r="XQ78" s="5"/>
      <c r="XR78" s="5"/>
      <c r="XS78" s="5"/>
      <c r="XT78" s="5"/>
      <c r="XU78" s="5"/>
      <c r="XV78" s="5"/>
      <c r="XW78" s="5"/>
      <c r="XX78" s="5"/>
      <c r="XY78" s="5"/>
      <c r="XZ78" s="5"/>
      <c r="YA78" s="5"/>
      <c r="YB78" s="5"/>
      <c r="YC78" s="5"/>
      <c r="YD78" s="5"/>
      <c r="YE78" s="5"/>
      <c r="YF78" s="5"/>
      <c r="YG78" s="5"/>
      <c r="YH78" s="5"/>
      <c r="YI78" s="5"/>
      <c r="YJ78" s="5"/>
      <c r="YK78" s="5"/>
      <c r="YL78" s="5"/>
      <c r="YM78" s="5"/>
      <c r="YN78" s="5"/>
      <c r="YO78" s="5"/>
      <c r="YP78" s="5"/>
      <c r="YQ78" s="5"/>
      <c r="YR78" s="5"/>
      <c r="YS78" s="5"/>
      <c r="YT78" s="5"/>
      <c r="YU78" s="5"/>
      <c r="YV78" s="5"/>
      <c r="YW78" s="5"/>
      <c r="YX78" s="5"/>
      <c r="YY78" s="5"/>
      <c r="YZ78" s="5"/>
      <c r="ZA78" s="5"/>
      <c r="ZB78" s="5"/>
      <c r="ZC78" s="5"/>
      <c r="ZD78" s="5"/>
      <c r="ZE78" s="5"/>
      <c r="ZF78" s="5"/>
      <c r="ZG78" s="5"/>
      <c r="ZH78" s="5"/>
      <c r="ZI78" s="5"/>
      <c r="ZJ78" s="5"/>
      <c r="ZK78" s="5"/>
      <c r="ZL78" s="5"/>
      <c r="ZM78" s="5"/>
      <c r="ZN78" s="5"/>
      <c r="ZO78" s="5"/>
      <c r="ZP78" s="5"/>
      <c r="ZQ78" s="5"/>
      <c r="ZR78" s="5"/>
      <c r="ZS78" s="5"/>
      <c r="ZT78" s="5"/>
      <c r="ZU78" s="5"/>
      <c r="ZV78" s="5"/>
      <c r="ZW78" s="5"/>
      <c r="ZX78" s="5"/>
      <c r="ZY78" s="5"/>
      <c r="ZZ78" s="5"/>
      <c r="AAA78" s="5"/>
      <c r="AAB78" s="5"/>
      <c r="AAC78" s="5"/>
      <c r="AAD78" s="5"/>
      <c r="AAE78" s="5"/>
      <c r="AAF78" s="5"/>
      <c r="AAG78" s="5"/>
      <c r="AAH78" s="5"/>
      <c r="AAI78" s="5"/>
      <c r="AAJ78" s="5"/>
      <c r="AAK78" s="5"/>
      <c r="AAL78" s="5"/>
      <c r="AAM78" s="5"/>
      <c r="AAN78" s="5"/>
      <c r="AAO78" s="5"/>
      <c r="AAP78" s="5"/>
      <c r="AAQ78" s="5"/>
      <c r="AAR78" s="5"/>
      <c r="AAS78" s="5"/>
      <c r="AAT78" s="5"/>
      <c r="AAU78" s="5"/>
      <c r="AAV78" s="5"/>
      <c r="AAW78" s="5"/>
      <c r="AAX78" s="5"/>
      <c r="AAY78" s="5"/>
      <c r="AAZ78" s="5"/>
      <c r="ABA78" s="5"/>
      <c r="ABB78" s="5"/>
      <c r="ABC78" s="5"/>
      <c r="ABD78" s="5"/>
      <c r="ABE78" s="5"/>
      <c r="ABF78" s="5"/>
      <c r="ABG78" s="5"/>
      <c r="ABH78" s="5"/>
      <c r="ABI78" s="5"/>
      <c r="ABJ78" s="5"/>
      <c r="ABK78" s="5"/>
      <c r="ABL78" s="5"/>
      <c r="ABM78" s="5"/>
      <c r="ABN78" s="5"/>
      <c r="ABO78" s="5"/>
      <c r="ABP78" s="5"/>
      <c r="ABQ78" s="5"/>
      <c r="ABR78" s="5"/>
      <c r="ABS78" s="5"/>
      <c r="ABT78" s="5"/>
      <c r="ABU78" s="5"/>
      <c r="ABV78" s="5"/>
      <c r="ABW78" s="5"/>
      <c r="ABX78" s="5"/>
      <c r="ABY78" s="5"/>
      <c r="ABZ78" s="5"/>
      <c r="ACA78" s="5"/>
      <c r="ACB78" s="5"/>
      <c r="ACC78" s="5"/>
      <c r="ACD78" s="5"/>
      <c r="ACE78" s="5"/>
      <c r="ACF78" s="5"/>
      <c r="ACG78" s="5"/>
      <c r="ACH78" s="5"/>
      <c r="ACI78" s="5"/>
      <c r="ACJ78" s="5"/>
      <c r="ACK78" s="5"/>
      <c r="ACL78" s="5"/>
      <c r="ACM78" s="5"/>
      <c r="ACN78" s="5"/>
      <c r="ACO78" s="5"/>
      <c r="ACP78" s="5"/>
      <c r="ACQ78" s="5"/>
      <c r="ACR78" s="5"/>
      <c r="ACS78" s="5"/>
      <c r="ACT78" s="5"/>
      <c r="ACU78" s="5"/>
      <c r="ACV78" s="5"/>
      <c r="ACW78" s="5"/>
      <c r="ACX78" s="5"/>
      <c r="ACY78" s="5"/>
      <c r="ACZ78" s="5"/>
      <c r="ADA78" s="5"/>
      <c r="ADB78" s="5"/>
      <c r="ADC78" s="5"/>
      <c r="ADD78" s="5"/>
      <c r="ADE78" s="5"/>
      <c r="ADF78" s="5"/>
      <c r="ADG78" s="5"/>
      <c r="ADH78" s="5"/>
      <c r="ADI78" s="5"/>
      <c r="ADJ78" s="5"/>
      <c r="ADK78" s="5"/>
      <c r="ADL78" s="5"/>
      <c r="ADM78" s="5"/>
      <c r="ADN78" s="5"/>
      <c r="ADO78" s="5"/>
      <c r="ADP78" s="5"/>
      <c r="ADQ78" s="5"/>
      <c r="ADR78" s="5"/>
      <c r="ADS78" s="5"/>
      <c r="ADT78" s="5"/>
      <c r="ADU78" s="5"/>
      <c r="ADV78" s="5"/>
      <c r="ADW78" s="5"/>
      <c r="ADX78" s="5"/>
      <c r="ADY78" s="5"/>
      <c r="ADZ78" s="5"/>
      <c r="AEA78" s="5"/>
      <c r="AEB78" s="5"/>
      <c r="AEC78" s="5"/>
      <c r="AED78" s="5"/>
      <c r="AEE78" s="5"/>
      <c r="AEF78" s="5"/>
      <c r="AEG78" s="5"/>
      <c r="AEH78" s="5"/>
      <c r="AEI78" s="5"/>
      <c r="AEJ78" s="5"/>
      <c r="AEK78" s="5"/>
      <c r="AEL78" s="5"/>
      <c r="AEM78" s="5"/>
      <c r="AEN78" s="5"/>
      <c r="AEO78" s="5"/>
      <c r="AEP78" s="5"/>
      <c r="AEQ78" s="5"/>
      <c r="AER78" s="5"/>
      <c r="AES78" s="5"/>
      <c r="AET78" s="5"/>
      <c r="AEU78" s="5"/>
      <c r="AEV78" s="5"/>
      <c r="AEW78" s="5"/>
      <c r="AEX78" s="5"/>
      <c r="AEY78" s="5"/>
      <c r="AEZ78" s="5"/>
      <c r="AFA78" s="5"/>
      <c r="AFB78" s="5"/>
      <c r="AFC78" s="5"/>
      <c r="AFD78" s="5"/>
      <c r="AFE78" s="5"/>
      <c r="AFF78" s="5"/>
      <c r="AFG78" s="5"/>
      <c r="AFH78" s="5"/>
      <c r="AFI78" s="5"/>
      <c r="AFJ78" s="5"/>
      <c r="AFK78" s="5"/>
      <c r="AFL78" s="5"/>
      <c r="AFM78" s="5"/>
      <c r="AFN78" s="5"/>
      <c r="AFO78" s="5"/>
      <c r="AFP78" s="5"/>
      <c r="AFQ78" s="5"/>
      <c r="AFR78" s="5"/>
      <c r="AFS78" s="5"/>
      <c r="AFT78" s="5"/>
      <c r="AFU78" s="5"/>
      <c r="AFV78" s="5"/>
      <c r="AFW78" s="5"/>
      <c r="AFX78" s="5"/>
      <c r="AFY78" s="5"/>
      <c r="AFZ78" s="5"/>
      <c r="AGA78" s="5"/>
      <c r="AGB78" s="5"/>
      <c r="AGC78" s="5"/>
      <c r="AGD78" s="5"/>
      <c r="AGE78" s="5"/>
      <c r="AGF78" s="5"/>
      <c r="AGG78" s="5"/>
      <c r="AGH78" s="5"/>
      <c r="AGI78" s="5"/>
      <c r="AGJ78" s="5"/>
      <c r="AGK78" s="5"/>
      <c r="AGL78" s="5"/>
      <c r="AGM78" s="5"/>
      <c r="AGN78" s="5"/>
      <c r="AGO78" s="5"/>
      <c r="AGP78" s="5"/>
      <c r="AGQ78" s="5"/>
      <c r="AGR78" s="5"/>
      <c r="AGS78" s="5"/>
      <c r="AGT78" s="5"/>
      <c r="AGU78" s="5"/>
      <c r="AGV78" s="5"/>
      <c r="AGW78" s="5"/>
      <c r="AGX78" s="5"/>
      <c r="AGY78" s="5"/>
      <c r="AGZ78" s="5"/>
      <c r="AHA78" s="5"/>
      <c r="AHB78" s="5"/>
      <c r="AHC78" s="5"/>
      <c r="AHD78" s="5"/>
      <c r="AHE78" s="5"/>
      <c r="AHF78" s="5"/>
      <c r="AHG78" s="5"/>
      <c r="AHH78" s="5"/>
      <c r="AHI78" s="5"/>
      <c r="AHJ78" s="5"/>
      <c r="AHK78" s="5"/>
      <c r="AHL78" s="5"/>
      <c r="AHM78" s="5"/>
      <c r="AHN78" s="5"/>
      <c r="AHO78" s="5"/>
      <c r="AHP78" s="5"/>
      <c r="AHQ78" s="5"/>
      <c r="AHR78" s="5"/>
      <c r="AHS78" s="5"/>
      <c r="AHT78" s="5"/>
      <c r="AHU78" s="5"/>
      <c r="AHV78" s="5"/>
      <c r="AHW78" s="5"/>
      <c r="AHX78" s="5"/>
      <c r="AHY78" s="5"/>
      <c r="AHZ78" s="5"/>
      <c r="AIA78" s="5"/>
      <c r="AIB78" s="5"/>
      <c r="AIC78" s="5"/>
      <c r="AID78" s="5"/>
      <c r="AIE78" s="5"/>
      <c r="AIF78" s="5"/>
      <c r="AIG78" s="5"/>
      <c r="AIH78" s="5"/>
      <c r="AII78" s="5"/>
      <c r="AIJ78" s="5"/>
      <c r="AIK78" s="5"/>
      <c r="AIL78" s="5"/>
      <c r="AIM78" s="5"/>
      <c r="AIN78" s="5"/>
      <c r="AIO78" s="5"/>
      <c r="AIP78" s="5"/>
      <c r="AIQ78" s="5"/>
      <c r="AIR78" s="5"/>
      <c r="AIS78" s="5"/>
      <c r="AIT78" s="5"/>
      <c r="AIU78" s="5"/>
      <c r="AIV78" s="5"/>
      <c r="AIW78" s="5"/>
      <c r="AIX78" s="5"/>
      <c r="AIY78" s="5"/>
      <c r="AIZ78" s="5"/>
      <c r="AJA78" s="5"/>
      <c r="AJB78" s="5"/>
      <c r="AJC78" s="5"/>
      <c r="AJD78" s="5"/>
      <c r="AJE78" s="5"/>
      <c r="AJF78" s="5"/>
      <c r="AJG78" s="5"/>
      <c r="AJH78" s="5"/>
      <c r="AJI78" s="5"/>
      <c r="AJJ78" s="5"/>
      <c r="AJK78" s="5"/>
      <c r="AJL78" s="5"/>
      <c r="AJM78" s="5"/>
      <c r="AJN78" s="5"/>
      <c r="AJO78" s="5"/>
      <c r="AJP78" s="5"/>
      <c r="AJQ78" s="5"/>
      <c r="AJR78" s="5"/>
      <c r="AJS78" s="5"/>
      <c r="AJT78" s="5"/>
      <c r="AJU78" s="5"/>
      <c r="AJV78" s="5"/>
      <c r="AJW78" s="5"/>
      <c r="AJX78" s="5"/>
      <c r="AJY78" s="5"/>
      <c r="AJZ78" s="5"/>
      <c r="AKA78" s="5"/>
      <c r="AKB78" s="5"/>
      <c r="AKC78" s="5"/>
      <c r="AKD78" s="5"/>
      <c r="AKE78" s="5"/>
      <c r="AKF78" s="5"/>
      <c r="AKG78" s="5"/>
      <c r="AKH78" s="5"/>
      <c r="AKI78" s="5"/>
      <c r="AKJ78" s="5"/>
      <c r="AKK78" s="5"/>
      <c r="AKL78" s="5"/>
      <c r="AKM78" s="5"/>
      <c r="AKN78" s="5"/>
      <c r="AKO78" s="5"/>
      <c r="AKP78" s="5"/>
      <c r="AKQ78" s="5"/>
      <c r="AKR78" s="5"/>
      <c r="AKS78" s="5"/>
      <c r="AKT78" s="5"/>
      <c r="AKU78" s="5"/>
      <c r="AKV78" s="5"/>
      <c r="AKW78" s="5"/>
      <c r="AKX78" s="5"/>
      <c r="AKY78" s="5"/>
      <c r="AKZ78" s="5"/>
      <c r="ALA78" s="5"/>
      <c r="ALB78" s="5"/>
      <c r="ALC78" s="5"/>
      <c r="ALD78" s="5"/>
      <c r="ALE78" s="5"/>
      <c r="ALF78" s="5"/>
      <c r="ALG78" s="5"/>
      <c r="ALH78" s="5"/>
      <c r="ALI78" s="5"/>
      <c r="ALJ78" s="5"/>
      <c r="ALK78" s="5"/>
      <c r="ALL78" s="5"/>
      <c r="ALM78" s="5"/>
      <c r="ALN78" s="5"/>
      <c r="ALO78" s="5"/>
      <c r="ALP78" s="5"/>
      <c r="ALQ78" s="5"/>
      <c r="ALR78" s="5"/>
      <c r="ALS78" s="5"/>
      <c r="ALT78" s="5"/>
      <c r="ALU78" s="5"/>
      <c r="ALV78" s="5"/>
      <c r="ALW78" s="5"/>
      <c r="ALX78" s="5"/>
      <c r="ALY78" s="5"/>
      <c r="ALZ78" s="5"/>
      <c r="AMA78" s="5"/>
      <c r="AMB78" s="5"/>
      <c r="AMC78" s="5"/>
      <c r="AMD78" s="5"/>
      <c r="AME78" s="5"/>
      <c r="AMF78" s="5"/>
      <c r="AMG78" s="5"/>
      <c r="AMH78" s="5"/>
      <c r="AMI78" s="5"/>
      <c r="AMJ78" s="5"/>
      <c r="AMK78" s="5"/>
    </row>
    <row r="79" spans="1:1025" s="17" customFormat="1" ht="25.5" customHeight="1" x14ac:dyDescent="0.25">
      <c r="A79" s="13">
        <v>1616020</v>
      </c>
      <c r="B79" s="13" t="s">
        <v>50</v>
      </c>
      <c r="C79" s="13" t="s">
        <v>51</v>
      </c>
      <c r="D79" s="9" t="s">
        <v>52</v>
      </c>
      <c r="E79" s="19"/>
      <c r="F79" s="32"/>
      <c r="G79" s="3">
        <f>H79+I79</f>
        <v>1885670.19</v>
      </c>
      <c r="H79" s="21">
        <f>SUM(H80:H81)</f>
        <v>1885670.19</v>
      </c>
      <c r="I79" s="21">
        <f>I80+I81</f>
        <v>0</v>
      </c>
      <c r="J79" s="21">
        <f>J80+J81</f>
        <v>0</v>
      </c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  <c r="YU79" s="5"/>
      <c r="YV79" s="5"/>
      <c r="YW79" s="5"/>
      <c r="YX79" s="5"/>
      <c r="YY79" s="5"/>
      <c r="YZ79" s="5"/>
      <c r="ZA79" s="5"/>
      <c r="ZB79" s="5"/>
      <c r="ZC79" s="5"/>
      <c r="ZD79" s="5"/>
      <c r="ZE79" s="5"/>
      <c r="ZF79" s="5"/>
      <c r="ZG79" s="5"/>
      <c r="ZH79" s="5"/>
      <c r="ZI79" s="5"/>
      <c r="ZJ79" s="5"/>
      <c r="ZK79" s="5"/>
      <c r="ZL79" s="5"/>
      <c r="ZM79" s="5"/>
      <c r="ZN79" s="5"/>
      <c r="ZO79" s="5"/>
      <c r="ZP79" s="5"/>
      <c r="ZQ79" s="5"/>
      <c r="ZR79" s="5"/>
      <c r="ZS79" s="5"/>
      <c r="ZT79" s="5"/>
      <c r="ZU79" s="5"/>
      <c r="ZV79" s="5"/>
      <c r="ZW79" s="5"/>
      <c r="ZX79" s="5"/>
      <c r="ZY79" s="5"/>
      <c r="ZZ79" s="5"/>
      <c r="AAA79" s="5"/>
      <c r="AAB79" s="5"/>
      <c r="AAC79" s="5"/>
      <c r="AAD79" s="5"/>
      <c r="AAE79" s="5"/>
      <c r="AAF79" s="5"/>
      <c r="AAG79" s="5"/>
      <c r="AAH79" s="5"/>
      <c r="AAI79" s="5"/>
      <c r="AAJ79" s="5"/>
      <c r="AAK79" s="5"/>
      <c r="AAL79" s="5"/>
      <c r="AAM79" s="5"/>
      <c r="AAN79" s="5"/>
      <c r="AAO79" s="5"/>
      <c r="AAP79" s="5"/>
      <c r="AAQ79" s="5"/>
      <c r="AAR79" s="5"/>
      <c r="AAS79" s="5"/>
      <c r="AAT79" s="5"/>
      <c r="AAU79" s="5"/>
      <c r="AAV79" s="5"/>
      <c r="AAW79" s="5"/>
      <c r="AAX79" s="5"/>
      <c r="AAY79" s="5"/>
      <c r="AAZ79" s="5"/>
      <c r="ABA79" s="5"/>
      <c r="ABB79" s="5"/>
      <c r="ABC79" s="5"/>
      <c r="ABD79" s="5"/>
      <c r="ABE79" s="5"/>
      <c r="ABF79" s="5"/>
      <c r="ABG79" s="5"/>
      <c r="ABH79" s="5"/>
      <c r="ABI79" s="5"/>
      <c r="ABJ79" s="5"/>
      <c r="ABK79" s="5"/>
      <c r="ABL79" s="5"/>
      <c r="ABM79" s="5"/>
      <c r="ABN79" s="5"/>
      <c r="ABO79" s="5"/>
      <c r="ABP79" s="5"/>
      <c r="ABQ79" s="5"/>
      <c r="ABR79" s="5"/>
      <c r="ABS79" s="5"/>
      <c r="ABT79" s="5"/>
      <c r="ABU79" s="5"/>
      <c r="ABV79" s="5"/>
      <c r="ABW79" s="5"/>
      <c r="ABX79" s="5"/>
      <c r="ABY79" s="5"/>
      <c r="ABZ79" s="5"/>
      <c r="ACA79" s="5"/>
      <c r="ACB79" s="5"/>
      <c r="ACC79" s="5"/>
      <c r="ACD79" s="5"/>
      <c r="ACE79" s="5"/>
      <c r="ACF79" s="5"/>
      <c r="ACG79" s="5"/>
      <c r="ACH79" s="5"/>
      <c r="ACI79" s="5"/>
      <c r="ACJ79" s="5"/>
      <c r="ACK79" s="5"/>
      <c r="ACL79" s="5"/>
      <c r="ACM79" s="5"/>
      <c r="ACN79" s="5"/>
      <c r="ACO79" s="5"/>
      <c r="ACP79" s="5"/>
      <c r="ACQ79" s="5"/>
      <c r="ACR79" s="5"/>
      <c r="ACS79" s="5"/>
      <c r="ACT79" s="5"/>
      <c r="ACU79" s="5"/>
      <c r="ACV79" s="5"/>
      <c r="ACW79" s="5"/>
      <c r="ACX79" s="5"/>
      <c r="ACY79" s="5"/>
      <c r="ACZ79" s="5"/>
      <c r="ADA79" s="5"/>
      <c r="ADB79" s="5"/>
      <c r="ADC79" s="5"/>
      <c r="ADD79" s="5"/>
      <c r="ADE79" s="5"/>
      <c r="ADF79" s="5"/>
      <c r="ADG79" s="5"/>
      <c r="ADH79" s="5"/>
      <c r="ADI79" s="5"/>
      <c r="ADJ79" s="5"/>
      <c r="ADK79" s="5"/>
      <c r="ADL79" s="5"/>
      <c r="ADM79" s="5"/>
      <c r="ADN79" s="5"/>
      <c r="ADO79" s="5"/>
      <c r="ADP79" s="5"/>
      <c r="ADQ79" s="5"/>
      <c r="ADR79" s="5"/>
      <c r="ADS79" s="5"/>
      <c r="ADT79" s="5"/>
      <c r="ADU79" s="5"/>
      <c r="ADV79" s="5"/>
      <c r="ADW79" s="5"/>
      <c r="ADX79" s="5"/>
      <c r="ADY79" s="5"/>
      <c r="ADZ79" s="5"/>
      <c r="AEA79" s="5"/>
      <c r="AEB79" s="5"/>
      <c r="AEC79" s="5"/>
      <c r="AED79" s="5"/>
      <c r="AEE79" s="5"/>
      <c r="AEF79" s="5"/>
      <c r="AEG79" s="5"/>
      <c r="AEH79" s="5"/>
      <c r="AEI79" s="5"/>
      <c r="AEJ79" s="5"/>
      <c r="AEK79" s="5"/>
      <c r="AEL79" s="5"/>
      <c r="AEM79" s="5"/>
      <c r="AEN79" s="5"/>
      <c r="AEO79" s="5"/>
      <c r="AEP79" s="5"/>
      <c r="AEQ79" s="5"/>
      <c r="AER79" s="5"/>
      <c r="AES79" s="5"/>
      <c r="AET79" s="5"/>
      <c r="AEU79" s="5"/>
      <c r="AEV79" s="5"/>
      <c r="AEW79" s="5"/>
      <c r="AEX79" s="5"/>
      <c r="AEY79" s="5"/>
      <c r="AEZ79" s="5"/>
      <c r="AFA79" s="5"/>
      <c r="AFB79" s="5"/>
      <c r="AFC79" s="5"/>
      <c r="AFD79" s="5"/>
      <c r="AFE79" s="5"/>
      <c r="AFF79" s="5"/>
      <c r="AFG79" s="5"/>
      <c r="AFH79" s="5"/>
      <c r="AFI79" s="5"/>
      <c r="AFJ79" s="5"/>
      <c r="AFK79" s="5"/>
      <c r="AFL79" s="5"/>
      <c r="AFM79" s="5"/>
      <c r="AFN79" s="5"/>
      <c r="AFO79" s="5"/>
      <c r="AFP79" s="5"/>
      <c r="AFQ79" s="5"/>
      <c r="AFR79" s="5"/>
      <c r="AFS79" s="5"/>
      <c r="AFT79" s="5"/>
      <c r="AFU79" s="5"/>
      <c r="AFV79" s="5"/>
      <c r="AFW79" s="5"/>
      <c r="AFX79" s="5"/>
      <c r="AFY79" s="5"/>
      <c r="AFZ79" s="5"/>
      <c r="AGA79" s="5"/>
      <c r="AGB79" s="5"/>
      <c r="AGC79" s="5"/>
      <c r="AGD79" s="5"/>
      <c r="AGE79" s="5"/>
      <c r="AGF79" s="5"/>
      <c r="AGG79" s="5"/>
      <c r="AGH79" s="5"/>
      <c r="AGI79" s="5"/>
      <c r="AGJ79" s="5"/>
      <c r="AGK79" s="5"/>
      <c r="AGL79" s="5"/>
      <c r="AGM79" s="5"/>
      <c r="AGN79" s="5"/>
      <c r="AGO79" s="5"/>
      <c r="AGP79" s="5"/>
      <c r="AGQ79" s="5"/>
      <c r="AGR79" s="5"/>
      <c r="AGS79" s="5"/>
      <c r="AGT79" s="5"/>
      <c r="AGU79" s="5"/>
      <c r="AGV79" s="5"/>
      <c r="AGW79" s="5"/>
      <c r="AGX79" s="5"/>
      <c r="AGY79" s="5"/>
      <c r="AGZ79" s="5"/>
      <c r="AHA79" s="5"/>
      <c r="AHB79" s="5"/>
      <c r="AHC79" s="5"/>
      <c r="AHD79" s="5"/>
      <c r="AHE79" s="5"/>
      <c r="AHF79" s="5"/>
      <c r="AHG79" s="5"/>
      <c r="AHH79" s="5"/>
      <c r="AHI79" s="5"/>
      <c r="AHJ79" s="5"/>
      <c r="AHK79" s="5"/>
      <c r="AHL79" s="5"/>
      <c r="AHM79" s="5"/>
      <c r="AHN79" s="5"/>
      <c r="AHO79" s="5"/>
      <c r="AHP79" s="5"/>
      <c r="AHQ79" s="5"/>
      <c r="AHR79" s="5"/>
      <c r="AHS79" s="5"/>
      <c r="AHT79" s="5"/>
      <c r="AHU79" s="5"/>
      <c r="AHV79" s="5"/>
      <c r="AHW79" s="5"/>
      <c r="AHX79" s="5"/>
      <c r="AHY79" s="5"/>
      <c r="AHZ79" s="5"/>
      <c r="AIA79" s="5"/>
      <c r="AIB79" s="5"/>
      <c r="AIC79" s="5"/>
      <c r="AID79" s="5"/>
      <c r="AIE79" s="5"/>
      <c r="AIF79" s="5"/>
      <c r="AIG79" s="5"/>
      <c r="AIH79" s="5"/>
      <c r="AII79" s="5"/>
      <c r="AIJ79" s="5"/>
      <c r="AIK79" s="5"/>
      <c r="AIL79" s="5"/>
      <c r="AIM79" s="5"/>
      <c r="AIN79" s="5"/>
      <c r="AIO79" s="5"/>
      <c r="AIP79" s="5"/>
      <c r="AIQ79" s="5"/>
      <c r="AIR79" s="5"/>
      <c r="AIS79" s="5"/>
      <c r="AIT79" s="5"/>
      <c r="AIU79" s="5"/>
      <c r="AIV79" s="5"/>
      <c r="AIW79" s="5"/>
      <c r="AIX79" s="5"/>
      <c r="AIY79" s="5"/>
      <c r="AIZ79" s="5"/>
      <c r="AJA79" s="5"/>
      <c r="AJB79" s="5"/>
      <c r="AJC79" s="5"/>
      <c r="AJD79" s="5"/>
      <c r="AJE79" s="5"/>
      <c r="AJF79" s="5"/>
      <c r="AJG79" s="5"/>
      <c r="AJH79" s="5"/>
      <c r="AJI79" s="5"/>
      <c r="AJJ79" s="5"/>
      <c r="AJK79" s="5"/>
      <c r="AJL79" s="5"/>
      <c r="AJM79" s="5"/>
      <c r="AJN79" s="5"/>
      <c r="AJO79" s="5"/>
      <c r="AJP79" s="5"/>
      <c r="AJQ79" s="5"/>
      <c r="AJR79" s="5"/>
      <c r="AJS79" s="5"/>
      <c r="AJT79" s="5"/>
      <c r="AJU79" s="5"/>
      <c r="AJV79" s="5"/>
      <c r="AJW79" s="5"/>
      <c r="AJX79" s="5"/>
      <c r="AJY79" s="5"/>
      <c r="AJZ79" s="5"/>
      <c r="AKA79" s="5"/>
      <c r="AKB79" s="5"/>
      <c r="AKC79" s="5"/>
      <c r="AKD79" s="5"/>
      <c r="AKE79" s="5"/>
      <c r="AKF79" s="5"/>
      <c r="AKG79" s="5"/>
      <c r="AKH79" s="5"/>
      <c r="AKI79" s="5"/>
      <c r="AKJ79" s="5"/>
      <c r="AKK79" s="5"/>
      <c r="AKL79" s="5"/>
      <c r="AKM79" s="5"/>
      <c r="AKN79" s="5"/>
      <c r="AKO79" s="5"/>
      <c r="AKP79" s="5"/>
      <c r="AKQ79" s="5"/>
      <c r="AKR79" s="5"/>
      <c r="AKS79" s="5"/>
      <c r="AKT79" s="5"/>
      <c r="AKU79" s="5"/>
      <c r="AKV79" s="5"/>
      <c r="AKW79" s="5"/>
      <c r="AKX79" s="5"/>
      <c r="AKY79" s="5"/>
      <c r="AKZ79" s="5"/>
      <c r="ALA79" s="5"/>
      <c r="ALB79" s="5"/>
      <c r="ALC79" s="5"/>
      <c r="ALD79" s="5"/>
      <c r="ALE79" s="5"/>
      <c r="ALF79" s="5"/>
      <c r="ALG79" s="5"/>
      <c r="ALH79" s="5"/>
      <c r="ALI79" s="5"/>
      <c r="ALJ79" s="5"/>
      <c r="ALK79" s="5"/>
      <c r="ALL79" s="5"/>
      <c r="ALM79" s="5"/>
      <c r="ALN79" s="5"/>
      <c r="ALO79" s="5"/>
      <c r="ALP79" s="5"/>
      <c r="ALQ79" s="5"/>
      <c r="ALR79" s="5"/>
      <c r="ALS79" s="5"/>
      <c r="ALT79" s="5"/>
      <c r="ALU79" s="5"/>
      <c r="ALV79" s="5"/>
      <c r="ALW79" s="5"/>
      <c r="ALX79" s="5"/>
      <c r="ALY79" s="5"/>
      <c r="ALZ79" s="5"/>
      <c r="AMA79" s="5"/>
      <c r="AMB79" s="5"/>
      <c r="AMC79" s="5"/>
      <c r="AMD79" s="5"/>
      <c r="AME79" s="5"/>
      <c r="AMF79" s="5"/>
      <c r="AMG79" s="5"/>
      <c r="AMH79" s="5"/>
      <c r="AMI79" s="5"/>
      <c r="AMJ79" s="5"/>
      <c r="AMK79" s="5"/>
    </row>
    <row r="80" spans="1:1025" s="17" customFormat="1" ht="49.5" customHeight="1" x14ac:dyDescent="0.25">
      <c r="A80" s="11"/>
      <c r="B80" s="11"/>
      <c r="C80" s="11"/>
      <c r="D80" s="11"/>
      <c r="E80" s="12" t="s">
        <v>134</v>
      </c>
      <c r="F80" s="37" t="s">
        <v>200</v>
      </c>
      <c r="G80" s="3">
        <f t="shared" ref="G80:G81" si="17">H80+I80</f>
        <v>708476.83000000007</v>
      </c>
      <c r="H80" s="21">
        <f>100000+76476.83+90000+95000+80000+80000+87000+100000</f>
        <v>708476.83000000007</v>
      </c>
      <c r="I80" s="22">
        <v>0</v>
      </c>
      <c r="J80" s="21">
        <v>0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  <c r="YU80" s="5"/>
      <c r="YV80" s="5"/>
      <c r="YW80" s="5"/>
      <c r="YX80" s="5"/>
      <c r="YY80" s="5"/>
      <c r="YZ80" s="5"/>
      <c r="ZA80" s="5"/>
      <c r="ZB80" s="5"/>
      <c r="ZC80" s="5"/>
      <c r="ZD80" s="5"/>
      <c r="ZE80" s="5"/>
      <c r="ZF80" s="5"/>
      <c r="ZG80" s="5"/>
      <c r="ZH80" s="5"/>
      <c r="ZI80" s="5"/>
      <c r="ZJ80" s="5"/>
      <c r="ZK80" s="5"/>
      <c r="ZL80" s="5"/>
      <c r="ZM80" s="5"/>
      <c r="ZN80" s="5"/>
      <c r="ZO80" s="5"/>
      <c r="ZP80" s="5"/>
      <c r="ZQ80" s="5"/>
      <c r="ZR80" s="5"/>
      <c r="ZS80" s="5"/>
      <c r="ZT80" s="5"/>
      <c r="ZU80" s="5"/>
      <c r="ZV80" s="5"/>
      <c r="ZW80" s="5"/>
      <c r="ZX80" s="5"/>
      <c r="ZY80" s="5"/>
      <c r="ZZ80" s="5"/>
      <c r="AAA80" s="5"/>
      <c r="AAB80" s="5"/>
      <c r="AAC80" s="5"/>
      <c r="AAD80" s="5"/>
      <c r="AAE80" s="5"/>
      <c r="AAF80" s="5"/>
      <c r="AAG80" s="5"/>
      <c r="AAH80" s="5"/>
      <c r="AAI80" s="5"/>
      <c r="AAJ80" s="5"/>
      <c r="AAK80" s="5"/>
      <c r="AAL80" s="5"/>
      <c r="AAM80" s="5"/>
      <c r="AAN80" s="5"/>
      <c r="AAO80" s="5"/>
      <c r="AAP80" s="5"/>
      <c r="AAQ80" s="5"/>
      <c r="AAR80" s="5"/>
      <c r="AAS80" s="5"/>
      <c r="AAT80" s="5"/>
      <c r="AAU80" s="5"/>
      <c r="AAV80" s="5"/>
      <c r="AAW80" s="5"/>
      <c r="AAX80" s="5"/>
      <c r="AAY80" s="5"/>
      <c r="AAZ80" s="5"/>
      <c r="ABA80" s="5"/>
      <c r="ABB80" s="5"/>
      <c r="ABC80" s="5"/>
      <c r="ABD80" s="5"/>
      <c r="ABE80" s="5"/>
      <c r="ABF80" s="5"/>
      <c r="ABG80" s="5"/>
      <c r="ABH80" s="5"/>
      <c r="ABI80" s="5"/>
      <c r="ABJ80" s="5"/>
      <c r="ABK80" s="5"/>
      <c r="ABL80" s="5"/>
      <c r="ABM80" s="5"/>
      <c r="ABN80" s="5"/>
      <c r="ABO80" s="5"/>
      <c r="ABP80" s="5"/>
      <c r="ABQ80" s="5"/>
      <c r="ABR80" s="5"/>
      <c r="ABS80" s="5"/>
      <c r="ABT80" s="5"/>
      <c r="ABU80" s="5"/>
      <c r="ABV80" s="5"/>
      <c r="ABW80" s="5"/>
      <c r="ABX80" s="5"/>
      <c r="ABY80" s="5"/>
      <c r="ABZ80" s="5"/>
      <c r="ACA80" s="5"/>
      <c r="ACB80" s="5"/>
      <c r="ACC80" s="5"/>
      <c r="ACD80" s="5"/>
      <c r="ACE80" s="5"/>
      <c r="ACF80" s="5"/>
      <c r="ACG80" s="5"/>
      <c r="ACH80" s="5"/>
      <c r="ACI80" s="5"/>
      <c r="ACJ80" s="5"/>
      <c r="ACK80" s="5"/>
      <c r="ACL80" s="5"/>
      <c r="ACM80" s="5"/>
      <c r="ACN80" s="5"/>
      <c r="ACO80" s="5"/>
      <c r="ACP80" s="5"/>
      <c r="ACQ80" s="5"/>
      <c r="ACR80" s="5"/>
      <c r="ACS80" s="5"/>
      <c r="ACT80" s="5"/>
      <c r="ACU80" s="5"/>
      <c r="ACV80" s="5"/>
      <c r="ACW80" s="5"/>
      <c r="ACX80" s="5"/>
      <c r="ACY80" s="5"/>
      <c r="ACZ80" s="5"/>
      <c r="ADA80" s="5"/>
      <c r="ADB80" s="5"/>
      <c r="ADC80" s="5"/>
      <c r="ADD80" s="5"/>
      <c r="ADE80" s="5"/>
      <c r="ADF80" s="5"/>
      <c r="ADG80" s="5"/>
      <c r="ADH80" s="5"/>
      <c r="ADI80" s="5"/>
      <c r="ADJ80" s="5"/>
      <c r="ADK80" s="5"/>
      <c r="ADL80" s="5"/>
      <c r="ADM80" s="5"/>
      <c r="ADN80" s="5"/>
      <c r="ADO80" s="5"/>
      <c r="ADP80" s="5"/>
      <c r="ADQ80" s="5"/>
      <c r="ADR80" s="5"/>
      <c r="ADS80" s="5"/>
      <c r="ADT80" s="5"/>
      <c r="ADU80" s="5"/>
      <c r="ADV80" s="5"/>
      <c r="ADW80" s="5"/>
      <c r="ADX80" s="5"/>
      <c r="ADY80" s="5"/>
      <c r="ADZ80" s="5"/>
      <c r="AEA80" s="5"/>
      <c r="AEB80" s="5"/>
      <c r="AEC80" s="5"/>
      <c r="AED80" s="5"/>
      <c r="AEE80" s="5"/>
      <c r="AEF80" s="5"/>
      <c r="AEG80" s="5"/>
      <c r="AEH80" s="5"/>
      <c r="AEI80" s="5"/>
      <c r="AEJ80" s="5"/>
      <c r="AEK80" s="5"/>
      <c r="AEL80" s="5"/>
      <c r="AEM80" s="5"/>
      <c r="AEN80" s="5"/>
      <c r="AEO80" s="5"/>
      <c r="AEP80" s="5"/>
      <c r="AEQ80" s="5"/>
      <c r="AER80" s="5"/>
      <c r="AES80" s="5"/>
      <c r="AET80" s="5"/>
      <c r="AEU80" s="5"/>
      <c r="AEV80" s="5"/>
      <c r="AEW80" s="5"/>
      <c r="AEX80" s="5"/>
      <c r="AEY80" s="5"/>
      <c r="AEZ80" s="5"/>
      <c r="AFA80" s="5"/>
      <c r="AFB80" s="5"/>
      <c r="AFC80" s="5"/>
      <c r="AFD80" s="5"/>
      <c r="AFE80" s="5"/>
      <c r="AFF80" s="5"/>
      <c r="AFG80" s="5"/>
      <c r="AFH80" s="5"/>
      <c r="AFI80" s="5"/>
      <c r="AFJ80" s="5"/>
      <c r="AFK80" s="5"/>
      <c r="AFL80" s="5"/>
      <c r="AFM80" s="5"/>
      <c r="AFN80" s="5"/>
      <c r="AFO80" s="5"/>
      <c r="AFP80" s="5"/>
      <c r="AFQ80" s="5"/>
      <c r="AFR80" s="5"/>
      <c r="AFS80" s="5"/>
      <c r="AFT80" s="5"/>
      <c r="AFU80" s="5"/>
      <c r="AFV80" s="5"/>
      <c r="AFW80" s="5"/>
      <c r="AFX80" s="5"/>
      <c r="AFY80" s="5"/>
      <c r="AFZ80" s="5"/>
      <c r="AGA80" s="5"/>
      <c r="AGB80" s="5"/>
      <c r="AGC80" s="5"/>
      <c r="AGD80" s="5"/>
      <c r="AGE80" s="5"/>
      <c r="AGF80" s="5"/>
      <c r="AGG80" s="5"/>
      <c r="AGH80" s="5"/>
      <c r="AGI80" s="5"/>
      <c r="AGJ80" s="5"/>
      <c r="AGK80" s="5"/>
      <c r="AGL80" s="5"/>
      <c r="AGM80" s="5"/>
      <c r="AGN80" s="5"/>
      <c r="AGO80" s="5"/>
      <c r="AGP80" s="5"/>
      <c r="AGQ80" s="5"/>
      <c r="AGR80" s="5"/>
      <c r="AGS80" s="5"/>
      <c r="AGT80" s="5"/>
      <c r="AGU80" s="5"/>
      <c r="AGV80" s="5"/>
      <c r="AGW80" s="5"/>
      <c r="AGX80" s="5"/>
      <c r="AGY80" s="5"/>
      <c r="AGZ80" s="5"/>
      <c r="AHA80" s="5"/>
      <c r="AHB80" s="5"/>
      <c r="AHC80" s="5"/>
      <c r="AHD80" s="5"/>
      <c r="AHE80" s="5"/>
      <c r="AHF80" s="5"/>
      <c r="AHG80" s="5"/>
      <c r="AHH80" s="5"/>
      <c r="AHI80" s="5"/>
      <c r="AHJ80" s="5"/>
      <c r="AHK80" s="5"/>
      <c r="AHL80" s="5"/>
      <c r="AHM80" s="5"/>
      <c r="AHN80" s="5"/>
      <c r="AHO80" s="5"/>
      <c r="AHP80" s="5"/>
      <c r="AHQ80" s="5"/>
      <c r="AHR80" s="5"/>
      <c r="AHS80" s="5"/>
      <c r="AHT80" s="5"/>
      <c r="AHU80" s="5"/>
      <c r="AHV80" s="5"/>
      <c r="AHW80" s="5"/>
      <c r="AHX80" s="5"/>
      <c r="AHY80" s="5"/>
      <c r="AHZ80" s="5"/>
      <c r="AIA80" s="5"/>
      <c r="AIB80" s="5"/>
      <c r="AIC80" s="5"/>
      <c r="AID80" s="5"/>
      <c r="AIE80" s="5"/>
      <c r="AIF80" s="5"/>
      <c r="AIG80" s="5"/>
      <c r="AIH80" s="5"/>
      <c r="AII80" s="5"/>
      <c r="AIJ80" s="5"/>
      <c r="AIK80" s="5"/>
      <c r="AIL80" s="5"/>
      <c r="AIM80" s="5"/>
      <c r="AIN80" s="5"/>
      <c r="AIO80" s="5"/>
      <c r="AIP80" s="5"/>
      <c r="AIQ80" s="5"/>
      <c r="AIR80" s="5"/>
      <c r="AIS80" s="5"/>
      <c r="AIT80" s="5"/>
      <c r="AIU80" s="5"/>
      <c r="AIV80" s="5"/>
      <c r="AIW80" s="5"/>
      <c r="AIX80" s="5"/>
      <c r="AIY80" s="5"/>
      <c r="AIZ80" s="5"/>
      <c r="AJA80" s="5"/>
      <c r="AJB80" s="5"/>
      <c r="AJC80" s="5"/>
      <c r="AJD80" s="5"/>
      <c r="AJE80" s="5"/>
      <c r="AJF80" s="5"/>
      <c r="AJG80" s="5"/>
      <c r="AJH80" s="5"/>
      <c r="AJI80" s="5"/>
      <c r="AJJ80" s="5"/>
      <c r="AJK80" s="5"/>
      <c r="AJL80" s="5"/>
      <c r="AJM80" s="5"/>
      <c r="AJN80" s="5"/>
      <c r="AJO80" s="5"/>
      <c r="AJP80" s="5"/>
      <c r="AJQ80" s="5"/>
      <c r="AJR80" s="5"/>
      <c r="AJS80" s="5"/>
      <c r="AJT80" s="5"/>
      <c r="AJU80" s="5"/>
      <c r="AJV80" s="5"/>
      <c r="AJW80" s="5"/>
      <c r="AJX80" s="5"/>
      <c r="AJY80" s="5"/>
      <c r="AJZ80" s="5"/>
      <c r="AKA80" s="5"/>
      <c r="AKB80" s="5"/>
      <c r="AKC80" s="5"/>
      <c r="AKD80" s="5"/>
      <c r="AKE80" s="5"/>
      <c r="AKF80" s="5"/>
      <c r="AKG80" s="5"/>
      <c r="AKH80" s="5"/>
      <c r="AKI80" s="5"/>
      <c r="AKJ80" s="5"/>
      <c r="AKK80" s="5"/>
      <c r="AKL80" s="5"/>
      <c r="AKM80" s="5"/>
      <c r="AKN80" s="5"/>
      <c r="AKO80" s="5"/>
      <c r="AKP80" s="5"/>
      <c r="AKQ80" s="5"/>
      <c r="AKR80" s="5"/>
      <c r="AKS80" s="5"/>
      <c r="AKT80" s="5"/>
      <c r="AKU80" s="5"/>
      <c r="AKV80" s="5"/>
      <c r="AKW80" s="5"/>
      <c r="AKX80" s="5"/>
      <c r="AKY80" s="5"/>
      <c r="AKZ80" s="5"/>
      <c r="ALA80" s="5"/>
      <c r="ALB80" s="5"/>
      <c r="ALC80" s="5"/>
      <c r="ALD80" s="5"/>
      <c r="ALE80" s="5"/>
      <c r="ALF80" s="5"/>
      <c r="ALG80" s="5"/>
      <c r="ALH80" s="5"/>
      <c r="ALI80" s="5"/>
      <c r="ALJ80" s="5"/>
      <c r="ALK80" s="5"/>
      <c r="ALL80" s="5"/>
      <c r="ALM80" s="5"/>
      <c r="ALN80" s="5"/>
      <c r="ALO80" s="5"/>
      <c r="ALP80" s="5"/>
      <c r="ALQ80" s="5"/>
      <c r="ALR80" s="5"/>
      <c r="ALS80" s="5"/>
      <c r="ALT80" s="5"/>
      <c r="ALU80" s="5"/>
      <c r="ALV80" s="5"/>
      <c r="ALW80" s="5"/>
      <c r="ALX80" s="5"/>
      <c r="ALY80" s="5"/>
      <c r="ALZ80" s="5"/>
      <c r="AMA80" s="5"/>
      <c r="AMB80" s="5"/>
      <c r="AMC80" s="5"/>
      <c r="AMD80" s="5"/>
      <c r="AME80" s="5"/>
      <c r="AMF80" s="5"/>
      <c r="AMG80" s="5"/>
      <c r="AMH80" s="5"/>
      <c r="AMI80" s="5"/>
      <c r="AMJ80" s="5"/>
      <c r="AMK80" s="5"/>
    </row>
    <row r="81" spans="1:1025" s="17" customFormat="1" ht="45" customHeight="1" x14ac:dyDescent="0.25">
      <c r="A81" s="11"/>
      <c r="B81" s="11"/>
      <c r="C81" s="11"/>
      <c r="D81" s="11"/>
      <c r="E81" s="12" t="s">
        <v>135</v>
      </c>
      <c r="F81" s="37" t="s">
        <v>199</v>
      </c>
      <c r="G81" s="3">
        <f t="shared" si="17"/>
        <v>1177193.3599999999</v>
      </c>
      <c r="H81" s="21">
        <f>100000+56193.36+95000+110000+170000+100000+100000+146000+300000</f>
        <v>1177193.3599999999</v>
      </c>
      <c r="I81" s="22">
        <v>0</v>
      </c>
      <c r="J81" s="21">
        <v>0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5"/>
      <c r="PD81" s="5"/>
      <c r="PE81" s="5"/>
      <c r="PF81" s="5"/>
      <c r="PG81" s="5"/>
      <c r="PH81" s="5"/>
      <c r="PI81" s="5"/>
      <c r="PJ81" s="5"/>
      <c r="PK81" s="5"/>
      <c r="PL81" s="5"/>
      <c r="PM81" s="5"/>
      <c r="PN81" s="5"/>
      <c r="PO81" s="5"/>
      <c r="PP81" s="5"/>
      <c r="PQ81" s="5"/>
      <c r="PR81" s="5"/>
      <c r="PS81" s="5"/>
      <c r="PT81" s="5"/>
      <c r="PU81" s="5"/>
      <c r="PV81" s="5"/>
      <c r="PW81" s="5"/>
      <c r="PX81" s="5"/>
      <c r="PY81" s="5"/>
      <c r="PZ81" s="5"/>
      <c r="QA81" s="5"/>
      <c r="QB81" s="5"/>
      <c r="QC81" s="5"/>
      <c r="QD81" s="5"/>
      <c r="QE81" s="5"/>
      <c r="QF81" s="5"/>
      <c r="QG81" s="5"/>
      <c r="QH81" s="5"/>
      <c r="QI81" s="5"/>
      <c r="QJ81" s="5"/>
      <c r="QK81" s="5"/>
      <c r="QL81" s="5"/>
      <c r="QM81" s="5"/>
      <c r="QN81" s="5"/>
      <c r="QO81" s="5"/>
      <c r="QP81" s="5"/>
      <c r="QQ81" s="5"/>
      <c r="QR81" s="5"/>
      <c r="QS81" s="5"/>
      <c r="QT81" s="5"/>
      <c r="QU81" s="5"/>
      <c r="QV81" s="5"/>
      <c r="QW81" s="5"/>
      <c r="QX81" s="5"/>
      <c r="QY81" s="5"/>
      <c r="QZ81" s="5"/>
      <c r="RA81" s="5"/>
      <c r="RB81" s="5"/>
      <c r="RC81" s="5"/>
      <c r="RD81" s="5"/>
      <c r="RE81" s="5"/>
      <c r="RF81" s="5"/>
      <c r="RG81" s="5"/>
      <c r="RH81" s="5"/>
      <c r="RI81" s="5"/>
      <c r="RJ81" s="5"/>
      <c r="RK81" s="5"/>
      <c r="RL81" s="5"/>
      <c r="RM81" s="5"/>
      <c r="RN81" s="5"/>
      <c r="RO81" s="5"/>
      <c r="RP81" s="5"/>
      <c r="RQ81" s="5"/>
      <c r="RR81" s="5"/>
      <c r="RS81" s="5"/>
      <c r="RT81" s="5"/>
      <c r="RU81" s="5"/>
      <c r="RV81" s="5"/>
      <c r="RW81" s="5"/>
      <c r="RX81" s="5"/>
      <c r="RY81" s="5"/>
      <c r="RZ81" s="5"/>
      <c r="SA81" s="5"/>
      <c r="SB81" s="5"/>
      <c r="SC81" s="5"/>
      <c r="SD81" s="5"/>
      <c r="SE81" s="5"/>
      <c r="SF81" s="5"/>
      <c r="SG81" s="5"/>
      <c r="SH81" s="5"/>
      <c r="SI81" s="5"/>
      <c r="SJ81" s="5"/>
      <c r="SK81" s="5"/>
      <c r="SL81" s="5"/>
      <c r="SM81" s="5"/>
      <c r="SN81" s="5"/>
      <c r="SO81" s="5"/>
      <c r="SP81" s="5"/>
      <c r="SQ81" s="5"/>
      <c r="SR81" s="5"/>
      <c r="SS81" s="5"/>
      <c r="ST81" s="5"/>
      <c r="SU81" s="5"/>
      <c r="SV81" s="5"/>
      <c r="SW81" s="5"/>
      <c r="SX81" s="5"/>
      <c r="SY81" s="5"/>
      <c r="SZ81" s="5"/>
      <c r="TA81" s="5"/>
      <c r="TB81" s="5"/>
      <c r="TC81" s="5"/>
      <c r="TD81" s="5"/>
      <c r="TE81" s="5"/>
      <c r="TF81" s="5"/>
      <c r="TG81" s="5"/>
      <c r="TH81" s="5"/>
      <c r="TI81" s="5"/>
      <c r="TJ81" s="5"/>
      <c r="TK81" s="5"/>
      <c r="TL81" s="5"/>
      <c r="TM81" s="5"/>
      <c r="TN81" s="5"/>
      <c r="TO81" s="5"/>
      <c r="TP81" s="5"/>
      <c r="TQ81" s="5"/>
      <c r="TR81" s="5"/>
      <c r="TS81" s="5"/>
      <c r="TT81" s="5"/>
      <c r="TU81" s="5"/>
      <c r="TV81" s="5"/>
      <c r="TW81" s="5"/>
      <c r="TX81" s="5"/>
      <c r="TY81" s="5"/>
      <c r="TZ81" s="5"/>
      <c r="UA81" s="5"/>
      <c r="UB81" s="5"/>
      <c r="UC81" s="5"/>
      <c r="UD81" s="5"/>
      <c r="UE81" s="5"/>
      <c r="UF81" s="5"/>
      <c r="UG81" s="5"/>
      <c r="UH81" s="5"/>
      <c r="UI81" s="5"/>
      <c r="UJ81" s="5"/>
      <c r="UK81" s="5"/>
      <c r="UL81" s="5"/>
      <c r="UM81" s="5"/>
      <c r="UN81" s="5"/>
      <c r="UO81" s="5"/>
      <c r="UP81" s="5"/>
      <c r="UQ81" s="5"/>
      <c r="UR81" s="5"/>
      <c r="US81" s="5"/>
      <c r="UT81" s="5"/>
      <c r="UU81" s="5"/>
      <c r="UV81" s="5"/>
      <c r="UW81" s="5"/>
      <c r="UX81" s="5"/>
      <c r="UY81" s="5"/>
      <c r="UZ81" s="5"/>
      <c r="VA81" s="5"/>
      <c r="VB81" s="5"/>
      <c r="VC81" s="5"/>
      <c r="VD81" s="5"/>
      <c r="VE81" s="5"/>
      <c r="VF81" s="5"/>
      <c r="VG81" s="5"/>
      <c r="VH81" s="5"/>
      <c r="VI81" s="5"/>
      <c r="VJ81" s="5"/>
      <c r="VK81" s="5"/>
      <c r="VL81" s="5"/>
      <c r="VM81" s="5"/>
      <c r="VN81" s="5"/>
      <c r="VO81" s="5"/>
      <c r="VP81" s="5"/>
      <c r="VQ81" s="5"/>
      <c r="VR81" s="5"/>
      <c r="VS81" s="5"/>
      <c r="VT81" s="5"/>
      <c r="VU81" s="5"/>
      <c r="VV81" s="5"/>
      <c r="VW81" s="5"/>
      <c r="VX81" s="5"/>
      <c r="VY81" s="5"/>
      <c r="VZ81" s="5"/>
      <c r="WA81" s="5"/>
      <c r="WB81" s="5"/>
      <c r="WC81" s="5"/>
      <c r="WD81" s="5"/>
      <c r="WE81" s="5"/>
      <c r="WF81" s="5"/>
      <c r="WG81" s="5"/>
      <c r="WH81" s="5"/>
      <c r="WI81" s="5"/>
      <c r="WJ81" s="5"/>
      <c r="WK81" s="5"/>
      <c r="WL81" s="5"/>
      <c r="WM81" s="5"/>
      <c r="WN81" s="5"/>
      <c r="WO81" s="5"/>
      <c r="WP81" s="5"/>
      <c r="WQ81" s="5"/>
      <c r="WR81" s="5"/>
      <c r="WS81" s="5"/>
      <c r="WT81" s="5"/>
      <c r="WU81" s="5"/>
      <c r="WV81" s="5"/>
      <c r="WW81" s="5"/>
      <c r="WX81" s="5"/>
      <c r="WY81" s="5"/>
      <c r="WZ81" s="5"/>
      <c r="XA81" s="5"/>
      <c r="XB81" s="5"/>
      <c r="XC81" s="5"/>
      <c r="XD81" s="5"/>
      <c r="XE81" s="5"/>
      <c r="XF81" s="5"/>
      <c r="XG81" s="5"/>
      <c r="XH81" s="5"/>
      <c r="XI81" s="5"/>
      <c r="XJ81" s="5"/>
      <c r="XK81" s="5"/>
      <c r="XL81" s="5"/>
      <c r="XM81" s="5"/>
      <c r="XN81" s="5"/>
      <c r="XO81" s="5"/>
      <c r="XP81" s="5"/>
      <c r="XQ81" s="5"/>
      <c r="XR81" s="5"/>
      <c r="XS81" s="5"/>
      <c r="XT81" s="5"/>
      <c r="XU81" s="5"/>
      <c r="XV81" s="5"/>
      <c r="XW81" s="5"/>
      <c r="XX81" s="5"/>
      <c r="XY81" s="5"/>
      <c r="XZ81" s="5"/>
      <c r="YA81" s="5"/>
      <c r="YB81" s="5"/>
      <c r="YC81" s="5"/>
      <c r="YD81" s="5"/>
      <c r="YE81" s="5"/>
      <c r="YF81" s="5"/>
      <c r="YG81" s="5"/>
      <c r="YH81" s="5"/>
      <c r="YI81" s="5"/>
      <c r="YJ81" s="5"/>
      <c r="YK81" s="5"/>
      <c r="YL81" s="5"/>
      <c r="YM81" s="5"/>
      <c r="YN81" s="5"/>
      <c r="YO81" s="5"/>
      <c r="YP81" s="5"/>
      <c r="YQ81" s="5"/>
      <c r="YR81" s="5"/>
      <c r="YS81" s="5"/>
      <c r="YT81" s="5"/>
      <c r="YU81" s="5"/>
      <c r="YV81" s="5"/>
      <c r="YW81" s="5"/>
      <c r="YX81" s="5"/>
      <c r="YY81" s="5"/>
      <c r="YZ81" s="5"/>
      <c r="ZA81" s="5"/>
      <c r="ZB81" s="5"/>
      <c r="ZC81" s="5"/>
      <c r="ZD81" s="5"/>
      <c r="ZE81" s="5"/>
      <c r="ZF81" s="5"/>
      <c r="ZG81" s="5"/>
      <c r="ZH81" s="5"/>
      <c r="ZI81" s="5"/>
      <c r="ZJ81" s="5"/>
      <c r="ZK81" s="5"/>
      <c r="ZL81" s="5"/>
      <c r="ZM81" s="5"/>
      <c r="ZN81" s="5"/>
      <c r="ZO81" s="5"/>
      <c r="ZP81" s="5"/>
      <c r="ZQ81" s="5"/>
      <c r="ZR81" s="5"/>
      <c r="ZS81" s="5"/>
      <c r="ZT81" s="5"/>
      <c r="ZU81" s="5"/>
      <c r="ZV81" s="5"/>
      <c r="ZW81" s="5"/>
      <c r="ZX81" s="5"/>
      <c r="ZY81" s="5"/>
      <c r="ZZ81" s="5"/>
      <c r="AAA81" s="5"/>
      <c r="AAB81" s="5"/>
      <c r="AAC81" s="5"/>
      <c r="AAD81" s="5"/>
      <c r="AAE81" s="5"/>
      <c r="AAF81" s="5"/>
      <c r="AAG81" s="5"/>
      <c r="AAH81" s="5"/>
      <c r="AAI81" s="5"/>
      <c r="AAJ81" s="5"/>
      <c r="AAK81" s="5"/>
      <c r="AAL81" s="5"/>
      <c r="AAM81" s="5"/>
      <c r="AAN81" s="5"/>
      <c r="AAO81" s="5"/>
      <c r="AAP81" s="5"/>
      <c r="AAQ81" s="5"/>
      <c r="AAR81" s="5"/>
      <c r="AAS81" s="5"/>
      <c r="AAT81" s="5"/>
      <c r="AAU81" s="5"/>
      <c r="AAV81" s="5"/>
      <c r="AAW81" s="5"/>
      <c r="AAX81" s="5"/>
      <c r="AAY81" s="5"/>
      <c r="AAZ81" s="5"/>
      <c r="ABA81" s="5"/>
      <c r="ABB81" s="5"/>
      <c r="ABC81" s="5"/>
      <c r="ABD81" s="5"/>
      <c r="ABE81" s="5"/>
      <c r="ABF81" s="5"/>
      <c r="ABG81" s="5"/>
      <c r="ABH81" s="5"/>
      <c r="ABI81" s="5"/>
      <c r="ABJ81" s="5"/>
      <c r="ABK81" s="5"/>
      <c r="ABL81" s="5"/>
      <c r="ABM81" s="5"/>
      <c r="ABN81" s="5"/>
      <c r="ABO81" s="5"/>
      <c r="ABP81" s="5"/>
      <c r="ABQ81" s="5"/>
      <c r="ABR81" s="5"/>
      <c r="ABS81" s="5"/>
      <c r="ABT81" s="5"/>
      <c r="ABU81" s="5"/>
      <c r="ABV81" s="5"/>
      <c r="ABW81" s="5"/>
      <c r="ABX81" s="5"/>
      <c r="ABY81" s="5"/>
      <c r="ABZ81" s="5"/>
      <c r="ACA81" s="5"/>
      <c r="ACB81" s="5"/>
      <c r="ACC81" s="5"/>
      <c r="ACD81" s="5"/>
      <c r="ACE81" s="5"/>
      <c r="ACF81" s="5"/>
      <c r="ACG81" s="5"/>
      <c r="ACH81" s="5"/>
      <c r="ACI81" s="5"/>
      <c r="ACJ81" s="5"/>
      <c r="ACK81" s="5"/>
      <c r="ACL81" s="5"/>
      <c r="ACM81" s="5"/>
      <c r="ACN81" s="5"/>
      <c r="ACO81" s="5"/>
      <c r="ACP81" s="5"/>
      <c r="ACQ81" s="5"/>
      <c r="ACR81" s="5"/>
      <c r="ACS81" s="5"/>
      <c r="ACT81" s="5"/>
      <c r="ACU81" s="5"/>
      <c r="ACV81" s="5"/>
      <c r="ACW81" s="5"/>
      <c r="ACX81" s="5"/>
      <c r="ACY81" s="5"/>
      <c r="ACZ81" s="5"/>
      <c r="ADA81" s="5"/>
      <c r="ADB81" s="5"/>
      <c r="ADC81" s="5"/>
      <c r="ADD81" s="5"/>
      <c r="ADE81" s="5"/>
      <c r="ADF81" s="5"/>
      <c r="ADG81" s="5"/>
      <c r="ADH81" s="5"/>
      <c r="ADI81" s="5"/>
      <c r="ADJ81" s="5"/>
      <c r="ADK81" s="5"/>
      <c r="ADL81" s="5"/>
      <c r="ADM81" s="5"/>
      <c r="ADN81" s="5"/>
      <c r="ADO81" s="5"/>
      <c r="ADP81" s="5"/>
      <c r="ADQ81" s="5"/>
      <c r="ADR81" s="5"/>
      <c r="ADS81" s="5"/>
      <c r="ADT81" s="5"/>
      <c r="ADU81" s="5"/>
      <c r="ADV81" s="5"/>
      <c r="ADW81" s="5"/>
      <c r="ADX81" s="5"/>
      <c r="ADY81" s="5"/>
      <c r="ADZ81" s="5"/>
      <c r="AEA81" s="5"/>
      <c r="AEB81" s="5"/>
      <c r="AEC81" s="5"/>
      <c r="AED81" s="5"/>
      <c r="AEE81" s="5"/>
      <c r="AEF81" s="5"/>
      <c r="AEG81" s="5"/>
      <c r="AEH81" s="5"/>
      <c r="AEI81" s="5"/>
      <c r="AEJ81" s="5"/>
      <c r="AEK81" s="5"/>
      <c r="AEL81" s="5"/>
      <c r="AEM81" s="5"/>
      <c r="AEN81" s="5"/>
      <c r="AEO81" s="5"/>
      <c r="AEP81" s="5"/>
      <c r="AEQ81" s="5"/>
      <c r="AER81" s="5"/>
      <c r="AES81" s="5"/>
      <c r="AET81" s="5"/>
      <c r="AEU81" s="5"/>
      <c r="AEV81" s="5"/>
      <c r="AEW81" s="5"/>
      <c r="AEX81" s="5"/>
      <c r="AEY81" s="5"/>
      <c r="AEZ81" s="5"/>
      <c r="AFA81" s="5"/>
      <c r="AFB81" s="5"/>
      <c r="AFC81" s="5"/>
      <c r="AFD81" s="5"/>
      <c r="AFE81" s="5"/>
      <c r="AFF81" s="5"/>
      <c r="AFG81" s="5"/>
      <c r="AFH81" s="5"/>
      <c r="AFI81" s="5"/>
      <c r="AFJ81" s="5"/>
      <c r="AFK81" s="5"/>
      <c r="AFL81" s="5"/>
      <c r="AFM81" s="5"/>
      <c r="AFN81" s="5"/>
      <c r="AFO81" s="5"/>
      <c r="AFP81" s="5"/>
      <c r="AFQ81" s="5"/>
      <c r="AFR81" s="5"/>
      <c r="AFS81" s="5"/>
      <c r="AFT81" s="5"/>
      <c r="AFU81" s="5"/>
      <c r="AFV81" s="5"/>
      <c r="AFW81" s="5"/>
      <c r="AFX81" s="5"/>
      <c r="AFY81" s="5"/>
      <c r="AFZ81" s="5"/>
      <c r="AGA81" s="5"/>
      <c r="AGB81" s="5"/>
      <c r="AGC81" s="5"/>
      <c r="AGD81" s="5"/>
      <c r="AGE81" s="5"/>
      <c r="AGF81" s="5"/>
      <c r="AGG81" s="5"/>
      <c r="AGH81" s="5"/>
      <c r="AGI81" s="5"/>
      <c r="AGJ81" s="5"/>
      <c r="AGK81" s="5"/>
      <c r="AGL81" s="5"/>
      <c r="AGM81" s="5"/>
      <c r="AGN81" s="5"/>
      <c r="AGO81" s="5"/>
      <c r="AGP81" s="5"/>
      <c r="AGQ81" s="5"/>
      <c r="AGR81" s="5"/>
      <c r="AGS81" s="5"/>
      <c r="AGT81" s="5"/>
      <c r="AGU81" s="5"/>
      <c r="AGV81" s="5"/>
      <c r="AGW81" s="5"/>
      <c r="AGX81" s="5"/>
      <c r="AGY81" s="5"/>
      <c r="AGZ81" s="5"/>
      <c r="AHA81" s="5"/>
      <c r="AHB81" s="5"/>
      <c r="AHC81" s="5"/>
      <c r="AHD81" s="5"/>
      <c r="AHE81" s="5"/>
      <c r="AHF81" s="5"/>
      <c r="AHG81" s="5"/>
      <c r="AHH81" s="5"/>
      <c r="AHI81" s="5"/>
      <c r="AHJ81" s="5"/>
      <c r="AHK81" s="5"/>
      <c r="AHL81" s="5"/>
      <c r="AHM81" s="5"/>
      <c r="AHN81" s="5"/>
      <c r="AHO81" s="5"/>
      <c r="AHP81" s="5"/>
      <c r="AHQ81" s="5"/>
      <c r="AHR81" s="5"/>
      <c r="AHS81" s="5"/>
      <c r="AHT81" s="5"/>
      <c r="AHU81" s="5"/>
      <c r="AHV81" s="5"/>
      <c r="AHW81" s="5"/>
      <c r="AHX81" s="5"/>
      <c r="AHY81" s="5"/>
      <c r="AHZ81" s="5"/>
      <c r="AIA81" s="5"/>
      <c r="AIB81" s="5"/>
      <c r="AIC81" s="5"/>
      <c r="AID81" s="5"/>
      <c r="AIE81" s="5"/>
      <c r="AIF81" s="5"/>
      <c r="AIG81" s="5"/>
      <c r="AIH81" s="5"/>
      <c r="AII81" s="5"/>
      <c r="AIJ81" s="5"/>
      <c r="AIK81" s="5"/>
      <c r="AIL81" s="5"/>
      <c r="AIM81" s="5"/>
      <c r="AIN81" s="5"/>
      <c r="AIO81" s="5"/>
      <c r="AIP81" s="5"/>
      <c r="AIQ81" s="5"/>
      <c r="AIR81" s="5"/>
      <c r="AIS81" s="5"/>
      <c r="AIT81" s="5"/>
      <c r="AIU81" s="5"/>
      <c r="AIV81" s="5"/>
      <c r="AIW81" s="5"/>
      <c r="AIX81" s="5"/>
      <c r="AIY81" s="5"/>
      <c r="AIZ81" s="5"/>
      <c r="AJA81" s="5"/>
      <c r="AJB81" s="5"/>
      <c r="AJC81" s="5"/>
      <c r="AJD81" s="5"/>
      <c r="AJE81" s="5"/>
      <c r="AJF81" s="5"/>
      <c r="AJG81" s="5"/>
      <c r="AJH81" s="5"/>
      <c r="AJI81" s="5"/>
      <c r="AJJ81" s="5"/>
      <c r="AJK81" s="5"/>
      <c r="AJL81" s="5"/>
      <c r="AJM81" s="5"/>
      <c r="AJN81" s="5"/>
      <c r="AJO81" s="5"/>
      <c r="AJP81" s="5"/>
      <c r="AJQ81" s="5"/>
      <c r="AJR81" s="5"/>
      <c r="AJS81" s="5"/>
      <c r="AJT81" s="5"/>
      <c r="AJU81" s="5"/>
      <c r="AJV81" s="5"/>
      <c r="AJW81" s="5"/>
      <c r="AJX81" s="5"/>
      <c r="AJY81" s="5"/>
      <c r="AJZ81" s="5"/>
      <c r="AKA81" s="5"/>
      <c r="AKB81" s="5"/>
      <c r="AKC81" s="5"/>
      <c r="AKD81" s="5"/>
      <c r="AKE81" s="5"/>
      <c r="AKF81" s="5"/>
      <c r="AKG81" s="5"/>
      <c r="AKH81" s="5"/>
      <c r="AKI81" s="5"/>
      <c r="AKJ81" s="5"/>
      <c r="AKK81" s="5"/>
      <c r="AKL81" s="5"/>
      <c r="AKM81" s="5"/>
      <c r="AKN81" s="5"/>
      <c r="AKO81" s="5"/>
      <c r="AKP81" s="5"/>
      <c r="AKQ81" s="5"/>
      <c r="AKR81" s="5"/>
      <c r="AKS81" s="5"/>
      <c r="AKT81" s="5"/>
      <c r="AKU81" s="5"/>
      <c r="AKV81" s="5"/>
      <c r="AKW81" s="5"/>
      <c r="AKX81" s="5"/>
      <c r="AKY81" s="5"/>
      <c r="AKZ81" s="5"/>
      <c r="ALA81" s="5"/>
      <c r="ALB81" s="5"/>
      <c r="ALC81" s="5"/>
      <c r="ALD81" s="5"/>
      <c r="ALE81" s="5"/>
      <c r="ALF81" s="5"/>
      <c r="ALG81" s="5"/>
      <c r="ALH81" s="5"/>
      <c r="ALI81" s="5"/>
      <c r="ALJ81" s="5"/>
      <c r="ALK81" s="5"/>
      <c r="ALL81" s="5"/>
      <c r="ALM81" s="5"/>
      <c r="ALN81" s="5"/>
      <c r="ALO81" s="5"/>
      <c r="ALP81" s="5"/>
      <c r="ALQ81" s="5"/>
      <c r="ALR81" s="5"/>
      <c r="ALS81" s="5"/>
      <c r="ALT81" s="5"/>
      <c r="ALU81" s="5"/>
      <c r="ALV81" s="5"/>
      <c r="ALW81" s="5"/>
      <c r="ALX81" s="5"/>
      <c r="ALY81" s="5"/>
      <c r="ALZ81" s="5"/>
      <c r="AMA81" s="5"/>
      <c r="AMB81" s="5"/>
      <c r="AMC81" s="5"/>
      <c r="AMD81" s="5"/>
      <c r="AME81" s="5"/>
      <c r="AMF81" s="5"/>
      <c r="AMG81" s="5"/>
      <c r="AMH81" s="5"/>
      <c r="AMI81" s="5"/>
      <c r="AMJ81" s="5"/>
      <c r="AMK81" s="5"/>
    </row>
    <row r="82" spans="1:1025" ht="33.75" customHeight="1" x14ac:dyDescent="0.25">
      <c r="A82" s="11"/>
      <c r="B82" s="11">
        <v>7000</v>
      </c>
      <c r="C82" s="11"/>
      <c r="D82" s="11" t="s">
        <v>111</v>
      </c>
      <c r="E82" s="12"/>
      <c r="F82" s="33"/>
      <c r="G82" s="3">
        <f>G83</f>
        <v>14608</v>
      </c>
      <c r="H82" s="3">
        <f t="shared" ref="H82:J82" si="18">H83</f>
        <v>14608</v>
      </c>
      <c r="I82" s="3">
        <f t="shared" si="18"/>
        <v>0</v>
      </c>
      <c r="J82" s="3">
        <f t="shared" si="18"/>
        <v>0</v>
      </c>
      <c r="K82" s="23"/>
    </row>
    <row r="83" spans="1:1025" ht="69.75" customHeight="1" x14ac:dyDescent="0.25">
      <c r="A83" s="13">
        <v>1617130</v>
      </c>
      <c r="B83" s="13" t="s">
        <v>57</v>
      </c>
      <c r="C83" s="13" t="s">
        <v>58</v>
      </c>
      <c r="D83" s="9" t="s">
        <v>96</v>
      </c>
      <c r="E83" s="12" t="str">
        <f>E60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83" s="43" t="s">
        <v>207</v>
      </c>
      <c r="G83" s="3">
        <f t="shared" ref="G83" si="19">H83+I83</f>
        <v>14608</v>
      </c>
      <c r="H83" s="21">
        <f>21608-7000</f>
        <v>14608</v>
      </c>
      <c r="I83" s="22">
        <v>0</v>
      </c>
      <c r="J83" s="21">
        <v>0</v>
      </c>
      <c r="K83" s="23"/>
    </row>
    <row r="84" spans="1:1025" s="17" customFormat="1" ht="28.5" customHeight="1" x14ac:dyDescent="0.25">
      <c r="A84" s="11"/>
      <c r="B84" s="11">
        <v>8000</v>
      </c>
      <c r="C84" s="26"/>
      <c r="D84" s="18" t="s">
        <v>116</v>
      </c>
      <c r="E84" s="20"/>
      <c r="F84" s="34"/>
      <c r="G84" s="3">
        <f>G85</f>
        <v>12300</v>
      </c>
      <c r="H84" s="3">
        <f t="shared" ref="H84:J84" si="20">H85</f>
        <v>0</v>
      </c>
      <c r="I84" s="3">
        <f t="shared" si="20"/>
        <v>12300</v>
      </c>
      <c r="J84" s="3">
        <f t="shared" si="20"/>
        <v>0</v>
      </c>
      <c r="K84" s="27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  <c r="SC84" s="5"/>
      <c r="SD84" s="5"/>
      <c r="SE84" s="5"/>
      <c r="SF84" s="5"/>
      <c r="SG84" s="5"/>
      <c r="SH84" s="5"/>
      <c r="SI84" s="5"/>
      <c r="SJ84" s="5"/>
      <c r="SK84" s="5"/>
      <c r="SL84" s="5"/>
      <c r="SM84" s="5"/>
      <c r="SN84" s="5"/>
      <c r="SO84" s="5"/>
      <c r="SP84" s="5"/>
      <c r="SQ84" s="5"/>
      <c r="SR84" s="5"/>
      <c r="SS84" s="5"/>
      <c r="ST84" s="5"/>
      <c r="SU84" s="5"/>
      <c r="SV84" s="5"/>
      <c r="SW84" s="5"/>
      <c r="SX84" s="5"/>
      <c r="SY84" s="5"/>
      <c r="SZ84" s="5"/>
      <c r="TA84" s="5"/>
      <c r="TB84" s="5"/>
      <c r="TC84" s="5"/>
      <c r="TD84" s="5"/>
      <c r="TE84" s="5"/>
      <c r="TF84" s="5"/>
      <c r="TG84" s="5"/>
      <c r="TH84" s="5"/>
      <c r="TI84" s="5"/>
      <c r="TJ84" s="5"/>
      <c r="TK84" s="5"/>
      <c r="TL84" s="5"/>
      <c r="TM84" s="5"/>
      <c r="TN84" s="5"/>
      <c r="TO84" s="5"/>
      <c r="TP84" s="5"/>
      <c r="TQ84" s="5"/>
      <c r="TR84" s="5"/>
      <c r="TS84" s="5"/>
      <c r="TT84" s="5"/>
      <c r="TU84" s="5"/>
      <c r="TV84" s="5"/>
      <c r="TW84" s="5"/>
      <c r="TX84" s="5"/>
      <c r="TY84" s="5"/>
      <c r="TZ84" s="5"/>
      <c r="UA84" s="5"/>
      <c r="UB84" s="5"/>
      <c r="UC84" s="5"/>
      <c r="UD84" s="5"/>
      <c r="UE84" s="5"/>
      <c r="UF84" s="5"/>
      <c r="UG84" s="5"/>
      <c r="UH84" s="5"/>
      <c r="UI84" s="5"/>
      <c r="UJ84" s="5"/>
      <c r="UK84" s="5"/>
      <c r="UL84" s="5"/>
      <c r="UM84" s="5"/>
      <c r="UN84" s="5"/>
      <c r="UO84" s="5"/>
      <c r="UP84" s="5"/>
      <c r="UQ84" s="5"/>
      <c r="UR84" s="5"/>
      <c r="US84" s="5"/>
      <c r="UT84" s="5"/>
      <c r="UU84" s="5"/>
      <c r="UV84" s="5"/>
      <c r="UW84" s="5"/>
      <c r="UX84" s="5"/>
      <c r="UY84" s="5"/>
      <c r="UZ84" s="5"/>
      <c r="VA84" s="5"/>
      <c r="VB84" s="5"/>
      <c r="VC84" s="5"/>
      <c r="VD84" s="5"/>
      <c r="VE84" s="5"/>
      <c r="VF84" s="5"/>
      <c r="VG84" s="5"/>
      <c r="VH84" s="5"/>
      <c r="VI84" s="5"/>
      <c r="VJ84" s="5"/>
      <c r="VK84" s="5"/>
      <c r="VL84" s="5"/>
      <c r="VM84" s="5"/>
      <c r="VN84" s="5"/>
      <c r="VO84" s="5"/>
      <c r="VP84" s="5"/>
      <c r="VQ84" s="5"/>
      <c r="VR84" s="5"/>
      <c r="VS84" s="5"/>
      <c r="VT84" s="5"/>
      <c r="VU84" s="5"/>
      <c r="VV84" s="5"/>
      <c r="VW84" s="5"/>
      <c r="VX84" s="5"/>
      <c r="VY84" s="5"/>
      <c r="VZ84" s="5"/>
      <c r="WA84" s="5"/>
      <c r="WB84" s="5"/>
      <c r="WC84" s="5"/>
      <c r="WD84" s="5"/>
      <c r="WE84" s="5"/>
      <c r="WF84" s="5"/>
      <c r="WG84" s="5"/>
      <c r="WH84" s="5"/>
      <c r="WI84" s="5"/>
      <c r="WJ84" s="5"/>
      <c r="WK84" s="5"/>
      <c r="WL84" s="5"/>
      <c r="WM84" s="5"/>
      <c r="WN84" s="5"/>
      <c r="WO84" s="5"/>
      <c r="WP84" s="5"/>
      <c r="WQ84" s="5"/>
      <c r="WR84" s="5"/>
      <c r="WS84" s="5"/>
      <c r="WT84" s="5"/>
      <c r="WU84" s="5"/>
      <c r="WV84" s="5"/>
      <c r="WW84" s="5"/>
      <c r="WX84" s="5"/>
      <c r="WY84" s="5"/>
      <c r="WZ84" s="5"/>
      <c r="XA84" s="5"/>
      <c r="XB84" s="5"/>
      <c r="XC84" s="5"/>
      <c r="XD84" s="5"/>
      <c r="XE84" s="5"/>
      <c r="XF84" s="5"/>
      <c r="XG84" s="5"/>
      <c r="XH84" s="5"/>
      <c r="XI84" s="5"/>
      <c r="XJ84" s="5"/>
      <c r="XK84" s="5"/>
      <c r="XL84" s="5"/>
      <c r="XM84" s="5"/>
      <c r="XN84" s="5"/>
      <c r="XO84" s="5"/>
      <c r="XP84" s="5"/>
      <c r="XQ84" s="5"/>
      <c r="XR84" s="5"/>
      <c r="XS84" s="5"/>
      <c r="XT84" s="5"/>
      <c r="XU84" s="5"/>
      <c r="XV84" s="5"/>
      <c r="XW84" s="5"/>
      <c r="XX84" s="5"/>
      <c r="XY84" s="5"/>
      <c r="XZ84" s="5"/>
      <c r="YA84" s="5"/>
      <c r="YB84" s="5"/>
      <c r="YC84" s="5"/>
      <c r="YD84" s="5"/>
      <c r="YE84" s="5"/>
      <c r="YF84" s="5"/>
      <c r="YG84" s="5"/>
      <c r="YH84" s="5"/>
      <c r="YI84" s="5"/>
      <c r="YJ84" s="5"/>
      <c r="YK84" s="5"/>
      <c r="YL84" s="5"/>
      <c r="YM84" s="5"/>
      <c r="YN84" s="5"/>
      <c r="YO84" s="5"/>
      <c r="YP84" s="5"/>
      <c r="YQ84" s="5"/>
      <c r="YR84" s="5"/>
      <c r="YS84" s="5"/>
      <c r="YT84" s="5"/>
      <c r="YU84" s="5"/>
      <c r="YV84" s="5"/>
      <c r="YW84" s="5"/>
      <c r="YX84" s="5"/>
      <c r="YY84" s="5"/>
      <c r="YZ84" s="5"/>
      <c r="ZA84" s="5"/>
      <c r="ZB84" s="5"/>
      <c r="ZC84" s="5"/>
      <c r="ZD84" s="5"/>
      <c r="ZE84" s="5"/>
      <c r="ZF84" s="5"/>
      <c r="ZG84" s="5"/>
      <c r="ZH84" s="5"/>
      <c r="ZI84" s="5"/>
      <c r="ZJ84" s="5"/>
      <c r="ZK84" s="5"/>
      <c r="ZL84" s="5"/>
      <c r="ZM84" s="5"/>
      <c r="ZN84" s="5"/>
      <c r="ZO84" s="5"/>
      <c r="ZP84" s="5"/>
      <c r="ZQ84" s="5"/>
      <c r="ZR84" s="5"/>
      <c r="ZS84" s="5"/>
      <c r="ZT84" s="5"/>
      <c r="ZU84" s="5"/>
      <c r="ZV84" s="5"/>
      <c r="ZW84" s="5"/>
      <c r="ZX84" s="5"/>
      <c r="ZY84" s="5"/>
      <c r="ZZ84" s="5"/>
      <c r="AAA84" s="5"/>
      <c r="AAB84" s="5"/>
      <c r="AAC84" s="5"/>
      <c r="AAD84" s="5"/>
      <c r="AAE84" s="5"/>
      <c r="AAF84" s="5"/>
      <c r="AAG84" s="5"/>
      <c r="AAH84" s="5"/>
      <c r="AAI84" s="5"/>
      <c r="AAJ84" s="5"/>
      <c r="AAK84" s="5"/>
      <c r="AAL84" s="5"/>
      <c r="AAM84" s="5"/>
      <c r="AAN84" s="5"/>
      <c r="AAO84" s="5"/>
      <c r="AAP84" s="5"/>
      <c r="AAQ84" s="5"/>
      <c r="AAR84" s="5"/>
      <c r="AAS84" s="5"/>
      <c r="AAT84" s="5"/>
      <c r="AAU84" s="5"/>
      <c r="AAV84" s="5"/>
      <c r="AAW84" s="5"/>
      <c r="AAX84" s="5"/>
      <c r="AAY84" s="5"/>
      <c r="AAZ84" s="5"/>
      <c r="ABA84" s="5"/>
      <c r="ABB84" s="5"/>
      <c r="ABC84" s="5"/>
      <c r="ABD84" s="5"/>
      <c r="ABE84" s="5"/>
      <c r="ABF84" s="5"/>
      <c r="ABG84" s="5"/>
      <c r="ABH84" s="5"/>
      <c r="ABI84" s="5"/>
      <c r="ABJ84" s="5"/>
      <c r="ABK84" s="5"/>
      <c r="ABL84" s="5"/>
      <c r="ABM84" s="5"/>
      <c r="ABN84" s="5"/>
      <c r="ABO84" s="5"/>
      <c r="ABP84" s="5"/>
      <c r="ABQ84" s="5"/>
      <c r="ABR84" s="5"/>
      <c r="ABS84" s="5"/>
      <c r="ABT84" s="5"/>
      <c r="ABU84" s="5"/>
      <c r="ABV84" s="5"/>
      <c r="ABW84" s="5"/>
      <c r="ABX84" s="5"/>
      <c r="ABY84" s="5"/>
      <c r="ABZ84" s="5"/>
      <c r="ACA84" s="5"/>
      <c r="ACB84" s="5"/>
      <c r="ACC84" s="5"/>
      <c r="ACD84" s="5"/>
      <c r="ACE84" s="5"/>
      <c r="ACF84" s="5"/>
      <c r="ACG84" s="5"/>
      <c r="ACH84" s="5"/>
      <c r="ACI84" s="5"/>
      <c r="ACJ84" s="5"/>
      <c r="ACK84" s="5"/>
      <c r="ACL84" s="5"/>
      <c r="ACM84" s="5"/>
      <c r="ACN84" s="5"/>
      <c r="ACO84" s="5"/>
      <c r="ACP84" s="5"/>
      <c r="ACQ84" s="5"/>
      <c r="ACR84" s="5"/>
      <c r="ACS84" s="5"/>
      <c r="ACT84" s="5"/>
      <c r="ACU84" s="5"/>
      <c r="ACV84" s="5"/>
      <c r="ACW84" s="5"/>
      <c r="ACX84" s="5"/>
      <c r="ACY84" s="5"/>
      <c r="ACZ84" s="5"/>
      <c r="ADA84" s="5"/>
      <c r="ADB84" s="5"/>
      <c r="ADC84" s="5"/>
      <c r="ADD84" s="5"/>
      <c r="ADE84" s="5"/>
      <c r="ADF84" s="5"/>
      <c r="ADG84" s="5"/>
      <c r="ADH84" s="5"/>
      <c r="ADI84" s="5"/>
      <c r="ADJ84" s="5"/>
      <c r="ADK84" s="5"/>
      <c r="ADL84" s="5"/>
      <c r="ADM84" s="5"/>
      <c r="ADN84" s="5"/>
      <c r="ADO84" s="5"/>
      <c r="ADP84" s="5"/>
      <c r="ADQ84" s="5"/>
      <c r="ADR84" s="5"/>
      <c r="ADS84" s="5"/>
      <c r="ADT84" s="5"/>
      <c r="ADU84" s="5"/>
      <c r="ADV84" s="5"/>
      <c r="ADW84" s="5"/>
      <c r="ADX84" s="5"/>
      <c r="ADY84" s="5"/>
      <c r="ADZ84" s="5"/>
      <c r="AEA84" s="5"/>
      <c r="AEB84" s="5"/>
      <c r="AEC84" s="5"/>
      <c r="AED84" s="5"/>
      <c r="AEE84" s="5"/>
      <c r="AEF84" s="5"/>
      <c r="AEG84" s="5"/>
      <c r="AEH84" s="5"/>
      <c r="AEI84" s="5"/>
      <c r="AEJ84" s="5"/>
      <c r="AEK84" s="5"/>
      <c r="AEL84" s="5"/>
      <c r="AEM84" s="5"/>
      <c r="AEN84" s="5"/>
      <c r="AEO84" s="5"/>
      <c r="AEP84" s="5"/>
      <c r="AEQ84" s="5"/>
      <c r="AER84" s="5"/>
      <c r="AES84" s="5"/>
      <c r="AET84" s="5"/>
      <c r="AEU84" s="5"/>
      <c r="AEV84" s="5"/>
      <c r="AEW84" s="5"/>
      <c r="AEX84" s="5"/>
      <c r="AEY84" s="5"/>
      <c r="AEZ84" s="5"/>
      <c r="AFA84" s="5"/>
      <c r="AFB84" s="5"/>
      <c r="AFC84" s="5"/>
      <c r="AFD84" s="5"/>
      <c r="AFE84" s="5"/>
      <c r="AFF84" s="5"/>
      <c r="AFG84" s="5"/>
      <c r="AFH84" s="5"/>
      <c r="AFI84" s="5"/>
      <c r="AFJ84" s="5"/>
      <c r="AFK84" s="5"/>
      <c r="AFL84" s="5"/>
      <c r="AFM84" s="5"/>
      <c r="AFN84" s="5"/>
      <c r="AFO84" s="5"/>
      <c r="AFP84" s="5"/>
      <c r="AFQ84" s="5"/>
      <c r="AFR84" s="5"/>
      <c r="AFS84" s="5"/>
      <c r="AFT84" s="5"/>
      <c r="AFU84" s="5"/>
      <c r="AFV84" s="5"/>
      <c r="AFW84" s="5"/>
      <c r="AFX84" s="5"/>
      <c r="AFY84" s="5"/>
      <c r="AFZ84" s="5"/>
      <c r="AGA84" s="5"/>
      <c r="AGB84" s="5"/>
      <c r="AGC84" s="5"/>
      <c r="AGD84" s="5"/>
      <c r="AGE84" s="5"/>
      <c r="AGF84" s="5"/>
      <c r="AGG84" s="5"/>
      <c r="AGH84" s="5"/>
      <c r="AGI84" s="5"/>
      <c r="AGJ84" s="5"/>
      <c r="AGK84" s="5"/>
      <c r="AGL84" s="5"/>
      <c r="AGM84" s="5"/>
      <c r="AGN84" s="5"/>
      <c r="AGO84" s="5"/>
      <c r="AGP84" s="5"/>
      <c r="AGQ84" s="5"/>
      <c r="AGR84" s="5"/>
      <c r="AGS84" s="5"/>
      <c r="AGT84" s="5"/>
      <c r="AGU84" s="5"/>
      <c r="AGV84" s="5"/>
      <c r="AGW84" s="5"/>
      <c r="AGX84" s="5"/>
      <c r="AGY84" s="5"/>
      <c r="AGZ84" s="5"/>
      <c r="AHA84" s="5"/>
      <c r="AHB84" s="5"/>
      <c r="AHC84" s="5"/>
      <c r="AHD84" s="5"/>
      <c r="AHE84" s="5"/>
      <c r="AHF84" s="5"/>
      <c r="AHG84" s="5"/>
      <c r="AHH84" s="5"/>
      <c r="AHI84" s="5"/>
      <c r="AHJ84" s="5"/>
      <c r="AHK84" s="5"/>
      <c r="AHL84" s="5"/>
      <c r="AHM84" s="5"/>
      <c r="AHN84" s="5"/>
      <c r="AHO84" s="5"/>
      <c r="AHP84" s="5"/>
      <c r="AHQ84" s="5"/>
      <c r="AHR84" s="5"/>
      <c r="AHS84" s="5"/>
      <c r="AHT84" s="5"/>
      <c r="AHU84" s="5"/>
      <c r="AHV84" s="5"/>
      <c r="AHW84" s="5"/>
      <c r="AHX84" s="5"/>
      <c r="AHY84" s="5"/>
      <c r="AHZ84" s="5"/>
      <c r="AIA84" s="5"/>
      <c r="AIB84" s="5"/>
      <c r="AIC84" s="5"/>
      <c r="AID84" s="5"/>
      <c r="AIE84" s="5"/>
      <c r="AIF84" s="5"/>
      <c r="AIG84" s="5"/>
      <c r="AIH84" s="5"/>
      <c r="AII84" s="5"/>
      <c r="AIJ84" s="5"/>
      <c r="AIK84" s="5"/>
      <c r="AIL84" s="5"/>
      <c r="AIM84" s="5"/>
      <c r="AIN84" s="5"/>
      <c r="AIO84" s="5"/>
      <c r="AIP84" s="5"/>
      <c r="AIQ84" s="5"/>
      <c r="AIR84" s="5"/>
      <c r="AIS84" s="5"/>
      <c r="AIT84" s="5"/>
      <c r="AIU84" s="5"/>
      <c r="AIV84" s="5"/>
      <c r="AIW84" s="5"/>
      <c r="AIX84" s="5"/>
      <c r="AIY84" s="5"/>
      <c r="AIZ84" s="5"/>
      <c r="AJA84" s="5"/>
      <c r="AJB84" s="5"/>
      <c r="AJC84" s="5"/>
      <c r="AJD84" s="5"/>
      <c r="AJE84" s="5"/>
      <c r="AJF84" s="5"/>
      <c r="AJG84" s="5"/>
      <c r="AJH84" s="5"/>
      <c r="AJI84" s="5"/>
      <c r="AJJ84" s="5"/>
      <c r="AJK84" s="5"/>
      <c r="AJL84" s="5"/>
      <c r="AJM84" s="5"/>
      <c r="AJN84" s="5"/>
      <c r="AJO84" s="5"/>
      <c r="AJP84" s="5"/>
      <c r="AJQ84" s="5"/>
      <c r="AJR84" s="5"/>
      <c r="AJS84" s="5"/>
      <c r="AJT84" s="5"/>
      <c r="AJU84" s="5"/>
      <c r="AJV84" s="5"/>
      <c r="AJW84" s="5"/>
      <c r="AJX84" s="5"/>
      <c r="AJY84" s="5"/>
      <c r="AJZ84" s="5"/>
      <c r="AKA84" s="5"/>
      <c r="AKB84" s="5"/>
      <c r="AKC84" s="5"/>
      <c r="AKD84" s="5"/>
      <c r="AKE84" s="5"/>
      <c r="AKF84" s="5"/>
      <c r="AKG84" s="5"/>
      <c r="AKH84" s="5"/>
      <c r="AKI84" s="5"/>
      <c r="AKJ84" s="5"/>
      <c r="AKK84" s="5"/>
      <c r="AKL84" s="5"/>
      <c r="AKM84" s="5"/>
      <c r="AKN84" s="5"/>
      <c r="AKO84" s="5"/>
      <c r="AKP84" s="5"/>
      <c r="AKQ84" s="5"/>
      <c r="AKR84" s="5"/>
      <c r="AKS84" s="5"/>
      <c r="AKT84" s="5"/>
      <c r="AKU84" s="5"/>
      <c r="AKV84" s="5"/>
      <c r="AKW84" s="5"/>
      <c r="AKX84" s="5"/>
      <c r="AKY84" s="5"/>
      <c r="AKZ84" s="5"/>
      <c r="ALA84" s="5"/>
      <c r="ALB84" s="5"/>
      <c r="ALC84" s="5"/>
      <c r="ALD84" s="5"/>
      <c r="ALE84" s="5"/>
      <c r="ALF84" s="5"/>
      <c r="ALG84" s="5"/>
      <c r="ALH84" s="5"/>
      <c r="ALI84" s="5"/>
      <c r="ALJ84" s="5"/>
      <c r="ALK84" s="5"/>
      <c r="ALL84" s="5"/>
      <c r="ALM84" s="5"/>
      <c r="ALN84" s="5"/>
      <c r="ALO84" s="5"/>
      <c r="ALP84" s="5"/>
      <c r="ALQ84" s="5"/>
      <c r="ALR84" s="5"/>
      <c r="ALS84" s="5"/>
      <c r="ALT84" s="5"/>
      <c r="ALU84" s="5"/>
      <c r="ALV84" s="5"/>
      <c r="ALW84" s="5"/>
      <c r="ALX84" s="5"/>
      <c r="ALY84" s="5"/>
      <c r="ALZ84" s="5"/>
      <c r="AMA84" s="5"/>
      <c r="AMB84" s="5"/>
      <c r="AMC84" s="5"/>
      <c r="AMD84" s="5"/>
      <c r="AME84" s="5"/>
      <c r="AMF84" s="5"/>
      <c r="AMG84" s="5"/>
      <c r="AMH84" s="5"/>
      <c r="AMI84" s="5"/>
      <c r="AMJ84" s="5"/>
      <c r="AMK84" s="5"/>
    </row>
    <row r="85" spans="1:1025" ht="39" customHeight="1" x14ac:dyDescent="0.25">
      <c r="A85" s="13">
        <v>1618311</v>
      </c>
      <c r="B85" s="13" t="s">
        <v>67</v>
      </c>
      <c r="C85" s="13" t="s">
        <v>68</v>
      </c>
      <c r="D85" s="9" t="s">
        <v>69</v>
      </c>
      <c r="E85" s="12" t="s">
        <v>102</v>
      </c>
      <c r="F85" s="33" t="s">
        <v>103</v>
      </c>
      <c r="G85" s="3">
        <f>H85+I85</f>
        <v>12300</v>
      </c>
      <c r="H85" s="21">
        <v>0</v>
      </c>
      <c r="I85" s="22">
        <v>12300</v>
      </c>
      <c r="J85" s="21">
        <v>0</v>
      </c>
      <c r="K85" s="23"/>
    </row>
    <row r="86" spans="1:1025" ht="30.75" customHeight="1" x14ac:dyDescent="0.25">
      <c r="A86" s="11" t="s">
        <v>71</v>
      </c>
      <c r="B86" s="11"/>
      <c r="C86" s="11"/>
      <c r="D86" s="18" t="s">
        <v>104</v>
      </c>
      <c r="E86" s="19"/>
      <c r="F86" s="32"/>
      <c r="G86" s="3">
        <f t="shared" ref="G86:J87" si="21">G87</f>
        <v>4525258</v>
      </c>
      <c r="H86" s="3">
        <f t="shared" si="21"/>
        <v>3272618</v>
      </c>
      <c r="I86" s="3">
        <f t="shared" si="21"/>
        <v>1252640</v>
      </c>
      <c r="J86" s="3">
        <f t="shared" si="21"/>
        <v>1252640</v>
      </c>
      <c r="K86" s="27"/>
    </row>
    <row r="87" spans="1:1025" ht="25.5" customHeight="1" x14ac:dyDescent="0.25">
      <c r="A87" s="11" t="s">
        <v>72</v>
      </c>
      <c r="B87" s="11"/>
      <c r="C87" s="11"/>
      <c r="D87" s="18" t="s">
        <v>104</v>
      </c>
      <c r="E87" s="19"/>
      <c r="F87" s="32"/>
      <c r="G87" s="3">
        <f t="shared" si="21"/>
        <v>4525258</v>
      </c>
      <c r="H87" s="3">
        <f t="shared" si="21"/>
        <v>3272618</v>
      </c>
      <c r="I87" s="3">
        <f t="shared" si="21"/>
        <v>1252640</v>
      </c>
      <c r="J87" s="3">
        <f t="shared" si="21"/>
        <v>1252640</v>
      </c>
      <c r="K87" s="23"/>
    </row>
    <row r="88" spans="1:1025" ht="22.5" customHeight="1" x14ac:dyDescent="0.25">
      <c r="A88" s="11"/>
      <c r="B88" s="11">
        <v>9000</v>
      </c>
      <c r="C88" s="11"/>
      <c r="D88" s="18" t="s">
        <v>105</v>
      </c>
      <c r="E88" s="19"/>
      <c r="F88" s="32"/>
      <c r="G88" s="3">
        <f>G91+G89+G102</f>
        <v>4525258</v>
      </c>
      <c r="H88" s="3">
        <f>H91+H89+H102</f>
        <v>3272618</v>
      </c>
      <c r="I88" s="3">
        <f>I91+I89+I102</f>
        <v>1252640</v>
      </c>
      <c r="J88" s="3">
        <f>J91+J89+J102</f>
        <v>1252640</v>
      </c>
      <c r="K88" s="23"/>
    </row>
    <row r="89" spans="1:1025" ht="99" customHeight="1" x14ac:dyDescent="0.25">
      <c r="A89" s="7" t="s">
        <v>143</v>
      </c>
      <c r="B89" s="7" t="s">
        <v>144</v>
      </c>
      <c r="C89" s="7" t="s">
        <v>74</v>
      </c>
      <c r="D89" s="92" t="s">
        <v>142</v>
      </c>
      <c r="E89" s="93"/>
      <c r="F89" s="41"/>
      <c r="G89" s="16">
        <f>G90</f>
        <v>263078</v>
      </c>
      <c r="H89" s="16">
        <f t="shared" ref="H89:J89" si="22">H90</f>
        <v>263078</v>
      </c>
      <c r="I89" s="16">
        <f t="shared" si="22"/>
        <v>0</v>
      </c>
      <c r="J89" s="16">
        <f t="shared" si="22"/>
        <v>0</v>
      </c>
      <c r="K89" s="23"/>
    </row>
    <row r="90" spans="1:1025" ht="76.5" customHeight="1" x14ac:dyDescent="0.25">
      <c r="A90" s="10"/>
      <c r="B90" s="10"/>
      <c r="C90" s="10"/>
      <c r="D90" s="10"/>
      <c r="E90" s="12" t="s">
        <v>98</v>
      </c>
      <c r="F90" s="33" t="s">
        <v>99</v>
      </c>
      <c r="G90" s="3">
        <f t="shared" ref="G90" si="23">H90+I90</f>
        <v>263078</v>
      </c>
      <c r="H90" s="21">
        <v>263078</v>
      </c>
      <c r="I90" s="22">
        <v>0</v>
      </c>
      <c r="J90" s="21">
        <v>0</v>
      </c>
      <c r="K90" s="23"/>
    </row>
    <row r="91" spans="1:1025" ht="30" customHeight="1" x14ac:dyDescent="0.25">
      <c r="A91" s="94">
        <v>3719770</v>
      </c>
      <c r="B91" s="94" t="s">
        <v>73</v>
      </c>
      <c r="C91" s="94" t="s">
        <v>74</v>
      </c>
      <c r="D91" s="95" t="s">
        <v>75</v>
      </c>
      <c r="E91" s="19"/>
      <c r="F91" s="32"/>
      <c r="G91" s="3">
        <f>G92+G97+G98+G99+G101+G96+G100</f>
        <v>2880239</v>
      </c>
      <c r="H91" s="3">
        <f t="shared" ref="H91:K91" si="24">H92+H97+H98+H99+H101+H96+H100</f>
        <v>2380239</v>
      </c>
      <c r="I91" s="3">
        <f t="shared" si="24"/>
        <v>500000</v>
      </c>
      <c r="J91" s="3">
        <f t="shared" si="24"/>
        <v>500000</v>
      </c>
      <c r="K91" s="3">
        <f t="shared" si="24"/>
        <v>0</v>
      </c>
    </row>
    <row r="92" spans="1:1025" ht="54" customHeight="1" x14ac:dyDescent="0.25">
      <c r="A92" s="11"/>
      <c r="B92" s="11"/>
      <c r="C92" s="11"/>
      <c r="D92" s="11"/>
      <c r="E92" s="12" t="str">
        <f>E17</f>
        <v>Програма розвитку охорони здоров’я   Білозірської сільської територіальної громади на 2021-2025 роки (зі змінами)</v>
      </c>
      <c r="F92" s="33" t="str">
        <f>F17</f>
        <v>рішення сільської ради від 22.12.2020 року № 4-23/VIII, зміни від 22.12.2021 № 25-18/VIII, 30.01.2023 №46-4/VIII, 28.02.2023 № 47-3/VIII</v>
      </c>
      <c r="G92" s="3">
        <f>H92+I92</f>
        <v>230520</v>
      </c>
      <c r="H92" s="46">
        <v>230520</v>
      </c>
      <c r="I92" s="22">
        <v>0</v>
      </c>
      <c r="J92" s="21">
        <v>0</v>
      </c>
      <c r="K92" s="23"/>
    </row>
    <row r="93" spans="1:1025" ht="27.75" customHeight="1" x14ac:dyDescent="0.25">
      <c r="A93" s="134" t="s">
        <v>76</v>
      </c>
      <c r="B93" s="134" t="s">
        <v>11</v>
      </c>
      <c r="C93" s="134" t="s">
        <v>12</v>
      </c>
      <c r="D93" s="134" t="s">
        <v>78</v>
      </c>
      <c r="E93" s="135" t="s">
        <v>79</v>
      </c>
      <c r="F93" s="133" t="s">
        <v>80</v>
      </c>
      <c r="G93" s="134" t="s">
        <v>1</v>
      </c>
      <c r="H93" s="134" t="s">
        <v>10</v>
      </c>
      <c r="I93" s="134" t="s">
        <v>2</v>
      </c>
      <c r="J93" s="134"/>
      <c r="K93" s="23"/>
    </row>
    <row r="94" spans="1:1025" ht="128.25" customHeight="1" x14ac:dyDescent="0.25">
      <c r="A94" s="134"/>
      <c r="B94" s="134"/>
      <c r="C94" s="134"/>
      <c r="D94" s="134"/>
      <c r="E94" s="135"/>
      <c r="F94" s="133"/>
      <c r="G94" s="134"/>
      <c r="H94" s="134"/>
      <c r="I94" s="62" t="s">
        <v>3</v>
      </c>
      <c r="J94" s="13" t="s">
        <v>13</v>
      </c>
      <c r="K94" s="23"/>
    </row>
    <row r="95" spans="1:1025" x14ac:dyDescent="0.25">
      <c r="A95" s="13" t="s">
        <v>4</v>
      </c>
      <c r="B95" s="13" t="s">
        <v>5</v>
      </c>
      <c r="C95" s="13" t="s">
        <v>6</v>
      </c>
      <c r="D95" s="13" t="s">
        <v>7</v>
      </c>
      <c r="E95" s="63" t="s">
        <v>8</v>
      </c>
      <c r="F95" s="31" t="s">
        <v>9</v>
      </c>
      <c r="G95" s="13" t="s">
        <v>81</v>
      </c>
      <c r="H95" s="13" t="s">
        <v>82</v>
      </c>
      <c r="I95" s="62" t="s">
        <v>83</v>
      </c>
      <c r="J95" s="64" t="s">
        <v>84</v>
      </c>
      <c r="K95" s="23"/>
    </row>
    <row r="96" spans="1:1025" ht="129.75" customHeight="1" x14ac:dyDescent="0.25">
      <c r="A96" s="13"/>
      <c r="B96" s="13"/>
      <c r="C96" s="13"/>
      <c r="D96" s="9"/>
      <c r="E96" s="12" t="s">
        <v>146</v>
      </c>
      <c r="F96" s="36" t="s">
        <v>172</v>
      </c>
      <c r="G96" s="3">
        <f>H96+I96</f>
        <v>500000</v>
      </c>
      <c r="H96" s="21">
        <v>0</v>
      </c>
      <c r="I96" s="22">
        <v>500000</v>
      </c>
      <c r="J96" s="21">
        <v>500000</v>
      </c>
      <c r="K96" s="23"/>
    </row>
    <row r="97" spans="1:11" ht="44.25" customHeight="1" x14ac:dyDescent="0.25">
      <c r="A97" s="11"/>
      <c r="B97" s="11"/>
      <c r="C97" s="11"/>
      <c r="D97" s="11"/>
      <c r="E97" s="12" t="s">
        <v>131</v>
      </c>
      <c r="F97" s="33" t="s">
        <v>132</v>
      </c>
      <c r="G97" s="3">
        <f t="shared" ref="G97" si="25">H97+I97</f>
        <v>71562</v>
      </c>
      <c r="H97" s="21">
        <v>71562</v>
      </c>
      <c r="I97" s="22">
        <v>0</v>
      </c>
      <c r="J97" s="21">
        <v>0</v>
      </c>
      <c r="K97" s="23"/>
    </row>
    <row r="98" spans="1:11" ht="45.75" customHeight="1" x14ac:dyDescent="0.25">
      <c r="A98" s="11"/>
      <c r="B98" s="11"/>
      <c r="C98" s="11"/>
      <c r="D98" s="11"/>
      <c r="E98" s="12" t="str">
        <f>E67</f>
        <v>Програма  «Забезпечення пожежної безпеки у Білозірській ТГ на 2021-2025 роки» (зі змінами)</v>
      </c>
      <c r="F98" s="33" t="str">
        <f>F67</f>
        <v>рішення сільської ради від 29.01.2024 року № 65-3/VIII</v>
      </c>
      <c r="G98" s="3">
        <f t="shared" ref="G98" si="26">H98+I98</f>
        <v>1363124</v>
      </c>
      <c r="H98" s="21">
        <v>1363124</v>
      </c>
      <c r="I98" s="22">
        <v>0</v>
      </c>
      <c r="J98" s="21">
        <v>0</v>
      </c>
      <c r="K98" s="23"/>
    </row>
    <row r="99" spans="1:11" ht="36" customHeight="1" x14ac:dyDescent="0.25">
      <c r="A99" s="11"/>
      <c r="B99" s="11"/>
      <c r="C99" s="11"/>
      <c r="D99" s="11"/>
      <c r="E99" s="12" t="s">
        <v>106</v>
      </c>
      <c r="F99" s="33" t="s">
        <v>107</v>
      </c>
      <c r="G99" s="3">
        <f>H99+I99</f>
        <v>66733</v>
      </c>
      <c r="H99" s="46">
        <v>66733</v>
      </c>
      <c r="I99" s="22">
        <v>0</v>
      </c>
      <c r="J99" s="21">
        <v>0</v>
      </c>
      <c r="K99" s="23"/>
    </row>
    <row r="100" spans="1:11" s="24" customFormat="1" ht="38.25" x14ac:dyDescent="0.2">
      <c r="A100" s="75"/>
      <c r="B100" s="75"/>
      <c r="C100" s="97"/>
      <c r="D100" s="76"/>
      <c r="E100" s="76" t="s">
        <v>167</v>
      </c>
      <c r="F100" s="38" t="s">
        <v>220</v>
      </c>
      <c r="G100" s="98">
        <f t="shared" ref="G100" si="27">H100+I100</f>
        <v>500000</v>
      </c>
      <c r="H100" s="16">
        <v>500000</v>
      </c>
      <c r="I100" s="99">
        <v>0</v>
      </c>
      <c r="J100" s="99">
        <f t="shared" ref="J100" si="28">I100</f>
        <v>0</v>
      </c>
      <c r="K100" s="23"/>
    </row>
    <row r="101" spans="1:11" ht="77.25" customHeight="1" x14ac:dyDescent="0.25">
      <c r="A101" s="10"/>
      <c r="B101" s="10"/>
      <c r="C101" s="10"/>
      <c r="D101" s="10"/>
      <c r="E101" s="96" t="s">
        <v>147</v>
      </c>
      <c r="F101" s="42" t="s">
        <v>168</v>
      </c>
      <c r="G101" s="3">
        <f>H101+I101</f>
        <v>148300</v>
      </c>
      <c r="H101" s="46">
        <v>148300</v>
      </c>
      <c r="I101" s="22">
        <v>0</v>
      </c>
      <c r="J101" s="21">
        <v>0</v>
      </c>
      <c r="K101" s="23"/>
    </row>
    <row r="102" spans="1:11" s="24" customFormat="1" ht="38.25" x14ac:dyDescent="0.2">
      <c r="A102" s="75">
        <v>3719800</v>
      </c>
      <c r="B102" s="75">
        <v>9800</v>
      </c>
      <c r="C102" s="97" t="s">
        <v>74</v>
      </c>
      <c r="D102" s="76" t="s">
        <v>154</v>
      </c>
      <c r="E102" s="76"/>
      <c r="F102" s="38"/>
      <c r="G102" s="16">
        <f>SUM(G103:G116)</f>
        <v>1381941</v>
      </c>
      <c r="H102" s="16">
        <f>SUM(H103:H116)</f>
        <v>629301</v>
      </c>
      <c r="I102" s="16">
        <f>SUM(I103:I116)</f>
        <v>752640</v>
      </c>
      <c r="J102" s="16">
        <f>SUM(J103:J116)</f>
        <v>752640</v>
      </c>
      <c r="K102" s="23"/>
    </row>
    <row r="103" spans="1:11" s="24" customFormat="1" ht="51" x14ac:dyDescent="0.2">
      <c r="A103" s="75"/>
      <c r="B103" s="75"/>
      <c r="C103" s="97"/>
      <c r="D103" s="76"/>
      <c r="E103" s="76" t="s">
        <v>166</v>
      </c>
      <c r="F103" s="38" t="s">
        <v>170</v>
      </c>
      <c r="G103" s="98">
        <f t="shared" ref="G103" si="29">H103+I103</f>
        <v>500000</v>
      </c>
      <c r="H103" s="16">
        <v>0</v>
      </c>
      <c r="I103" s="99">
        <v>500000</v>
      </c>
      <c r="J103" s="99">
        <f t="shared" ref="J103:J107" si="30">I103</f>
        <v>500000</v>
      </c>
      <c r="K103" s="23"/>
    </row>
    <row r="104" spans="1:11" s="24" customFormat="1" ht="76.5" x14ac:dyDescent="0.2">
      <c r="A104" s="75"/>
      <c r="B104" s="75"/>
      <c r="C104" s="97"/>
      <c r="D104" s="76"/>
      <c r="E104" s="76" t="s">
        <v>196</v>
      </c>
      <c r="F104" s="38" t="s">
        <v>195</v>
      </c>
      <c r="G104" s="98">
        <f t="shared" ref="G104:G105" si="31">H104+I104</f>
        <v>30000</v>
      </c>
      <c r="H104" s="16">
        <v>30000</v>
      </c>
      <c r="I104" s="99">
        <v>0</v>
      </c>
      <c r="J104" s="99">
        <f t="shared" si="30"/>
        <v>0</v>
      </c>
      <c r="K104" s="23"/>
    </row>
    <row r="105" spans="1:11" s="106" customFormat="1" ht="47.25" customHeight="1" x14ac:dyDescent="0.2">
      <c r="A105" s="103"/>
      <c r="B105" s="103"/>
      <c r="C105" s="97"/>
      <c r="D105" s="104"/>
      <c r="E105" s="130" t="s">
        <v>100</v>
      </c>
      <c r="F105" s="130" t="s">
        <v>101</v>
      </c>
      <c r="G105" s="98">
        <f t="shared" si="31"/>
        <v>110000</v>
      </c>
      <c r="H105" s="16">
        <v>110000</v>
      </c>
      <c r="I105" s="99">
        <v>0</v>
      </c>
      <c r="J105" s="99">
        <f t="shared" si="30"/>
        <v>0</v>
      </c>
      <c r="K105" s="105"/>
    </row>
    <row r="106" spans="1:11" s="24" customFormat="1" ht="32.25" customHeight="1" x14ac:dyDescent="0.2">
      <c r="A106" s="75"/>
      <c r="B106" s="75"/>
      <c r="C106" s="97"/>
      <c r="D106" s="76"/>
      <c r="E106" s="100" t="s">
        <v>130</v>
      </c>
      <c r="F106" s="101" t="s">
        <v>192</v>
      </c>
      <c r="G106" s="98">
        <f>H106+I106</f>
        <v>80000</v>
      </c>
      <c r="H106" s="16">
        <v>80000</v>
      </c>
      <c r="I106" s="99">
        <v>0</v>
      </c>
      <c r="J106" s="99">
        <f t="shared" si="30"/>
        <v>0</v>
      </c>
      <c r="K106" s="23"/>
    </row>
    <row r="107" spans="1:11" s="24" customFormat="1" ht="38.25" x14ac:dyDescent="0.2">
      <c r="A107" s="75"/>
      <c r="B107" s="75"/>
      <c r="C107" s="97"/>
      <c r="D107" s="76"/>
      <c r="E107" s="76" t="s">
        <v>193</v>
      </c>
      <c r="F107" s="38" t="s">
        <v>194</v>
      </c>
      <c r="G107" s="98">
        <f>H107+I107</f>
        <v>200000</v>
      </c>
      <c r="H107" s="16">
        <v>200000</v>
      </c>
      <c r="I107" s="99">
        <v>0</v>
      </c>
      <c r="J107" s="99">
        <f t="shared" si="30"/>
        <v>0</v>
      </c>
      <c r="K107" s="23"/>
    </row>
    <row r="108" spans="1:11" ht="27.75" customHeight="1" x14ac:dyDescent="0.25">
      <c r="A108" s="134" t="s">
        <v>76</v>
      </c>
      <c r="B108" s="134" t="s">
        <v>11</v>
      </c>
      <c r="C108" s="134" t="s">
        <v>12</v>
      </c>
      <c r="D108" s="134" t="s">
        <v>78</v>
      </c>
      <c r="E108" s="135" t="s">
        <v>79</v>
      </c>
      <c r="F108" s="133" t="s">
        <v>80</v>
      </c>
      <c r="G108" s="134" t="s">
        <v>1</v>
      </c>
      <c r="H108" s="134" t="s">
        <v>10</v>
      </c>
      <c r="I108" s="134" t="s">
        <v>2</v>
      </c>
      <c r="J108" s="134"/>
      <c r="K108" s="23"/>
    </row>
    <row r="109" spans="1:11" ht="128.25" customHeight="1" x14ac:dyDescent="0.25">
      <c r="A109" s="134"/>
      <c r="B109" s="134"/>
      <c r="C109" s="134"/>
      <c r="D109" s="134"/>
      <c r="E109" s="135"/>
      <c r="F109" s="133"/>
      <c r="G109" s="134"/>
      <c r="H109" s="134"/>
      <c r="I109" s="62" t="s">
        <v>3</v>
      </c>
      <c r="J109" s="121" t="s">
        <v>13</v>
      </c>
      <c r="K109" s="23"/>
    </row>
    <row r="110" spans="1:11" x14ac:dyDescent="0.25">
      <c r="A110" s="121" t="s">
        <v>4</v>
      </c>
      <c r="B110" s="121" t="s">
        <v>5</v>
      </c>
      <c r="C110" s="121" t="s">
        <v>6</v>
      </c>
      <c r="D110" s="121" t="s">
        <v>7</v>
      </c>
      <c r="E110" s="122" t="s">
        <v>8</v>
      </c>
      <c r="F110" s="123" t="s">
        <v>9</v>
      </c>
      <c r="G110" s="121" t="s">
        <v>81</v>
      </c>
      <c r="H110" s="121" t="s">
        <v>82</v>
      </c>
      <c r="I110" s="62" t="s">
        <v>83</v>
      </c>
      <c r="J110" s="64" t="s">
        <v>84</v>
      </c>
      <c r="K110" s="23"/>
    </row>
    <row r="111" spans="1:11" s="24" customFormat="1" ht="25.5" x14ac:dyDescent="0.2">
      <c r="A111" s="75"/>
      <c r="B111" s="75"/>
      <c r="C111" s="97"/>
      <c r="D111" s="76"/>
      <c r="E111" s="76" t="s">
        <v>163</v>
      </c>
      <c r="F111" s="38" t="s">
        <v>171</v>
      </c>
      <c r="G111" s="98">
        <f t="shared" ref="G111:G112" si="32">H111+I111</f>
        <v>100000</v>
      </c>
      <c r="H111" s="16">
        <f>50000+50000</f>
        <v>100000</v>
      </c>
      <c r="I111" s="99">
        <v>0</v>
      </c>
      <c r="J111" s="102">
        <v>0</v>
      </c>
      <c r="K111" s="23"/>
    </row>
    <row r="112" spans="1:11" s="24" customFormat="1" ht="51" x14ac:dyDescent="0.2">
      <c r="A112" s="75"/>
      <c r="B112" s="75"/>
      <c r="C112" s="97"/>
      <c r="D112" s="76"/>
      <c r="E112" s="76" t="s">
        <v>217</v>
      </c>
      <c r="F112" s="38" t="s">
        <v>189</v>
      </c>
      <c r="G112" s="98">
        <f t="shared" si="32"/>
        <v>29301</v>
      </c>
      <c r="H112" s="16">
        <v>29301</v>
      </c>
      <c r="I112" s="99">
        <v>0</v>
      </c>
      <c r="J112" s="102">
        <v>0</v>
      </c>
      <c r="K112" s="23"/>
    </row>
    <row r="113" spans="1:13" s="106" customFormat="1" ht="44.25" customHeight="1" x14ac:dyDescent="0.2">
      <c r="A113" s="103"/>
      <c r="B113" s="103"/>
      <c r="C113" s="97"/>
      <c r="D113" s="104"/>
      <c r="E113" s="104" t="s">
        <v>211</v>
      </c>
      <c r="F113" s="43" t="s">
        <v>169</v>
      </c>
      <c r="G113" s="98">
        <f t="shared" ref="G113" si="33">H113+I113</f>
        <v>80000</v>
      </c>
      <c r="H113" s="102">
        <v>80000</v>
      </c>
      <c r="I113" s="99">
        <v>0</v>
      </c>
      <c r="J113" s="102">
        <v>0</v>
      </c>
      <c r="K113" s="105"/>
      <c r="L113" s="106" t="s">
        <v>100</v>
      </c>
      <c r="M113" s="106" t="s">
        <v>101</v>
      </c>
    </row>
    <row r="114" spans="1:13" s="106" customFormat="1" ht="64.5" customHeight="1" x14ac:dyDescent="0.2">
      <c r="A114" s="103"/>
      <c r="B114" s="103"/>
      <c r="C114" s="97"/>
      <c r="D114" s="104"/>
      <c r="E114" s="124" t="s">
        <v>210</v>
      </c>
      <c r="F114" s="43" t="s">
        <v>212</v>
      </c>
      <c r="G114" s="98">
        <f t="shared" ref="G114" si="34">H114+I114</f>
        <v>50000</v>
      </c>
      <c r="H114" s="102">
        <v>0</v>
      </c>
      <c r="I114" s="99">
        <v>50000</v>
      </c>
      <c r="J114" s="102">
        <v>50000</v>
      </c>
      <c r="K114" s="105"/>
    </row>
    <row r="115" spans="1:13" s="106" customFormat="1" ht="73.5" customHeight="1" x14ac:dyDescent="0.2">
      <c r="A115" s="103"/>
      <c r="B115" s="103"/>
      <c r="C115" s="97"/>
      <c r="D115" s="104"/>
      <c r="E115" s="124" t="s">
        <v>214</v>
      </c>
      <c r="F115" s="43" t="s">
        <v>213</v>
      </c>
      <c r="G115" s="98">
        <f t="shared" ref="G115" si="35">H115+I115</f>
        <v>102640</v>
      </c>
      <c r="H115" s="102">
        <v>0</v>
      </c>
      <c r="I115" s="99">
        <v>102640</v>
      </c>
      <c r="J115" s="102">
        <v>102640</v>
      </c>
      <c r="K115" s="105"/>
    </row>
    <row r="116" spans="1:13" s="106" customFormat="1" ht="55.5" customHeight="1" x14ac:dyDescent="0.2">
      <c r="A116" s="103"/>
      <c r="B116" s="103"/>
      <c r="C116" s="97"/>
      <c r="D116" s="104"/>
      <c r="E116" s="132" t="s">
        <v>219</v>
      </c>
      <c r="F116" s="131" t="s">
        <v>222</v>
      </c>
      <c r="G116" s="98">
        <f t="shared" ref="G116" si="36">H116+I116</f>
        <v>100000</v>
      </c>
      <c r="H116" s="102">
        <v>0</v>
      </c>
      <c r="I116" s="99">
        <v>100000</v>
      </c>
      <c r="J116" s="102">
        <v>100000</v>
      </c>
      <c r="K116" s="105"/>
    </row>
    <row r="117" spans="1:13" x14ac:dyDescent="0.25">
      <c r="A117" s="11" t="s">
        <v>108</v>
      </c>
      <c r="B117" s="11" t="s">
        <v>108</v>
      </c>
      <c r="C117" s="11" t="s">
        <v>108</v>
      </c>
      <c r="D117" s="18" t="s">
        <v>77</v>
      </c>
      <c r="E117" s="19" t="s">
        <v>108</v>
      </c>
      <c r="F117" s="32" t="s">
        <v>108</v>
      </c>
      <c r="G117" s="3">
        <f>G86+G12+G73</f>
        <v>22483890.000000004</v>
      </c>
      <c r="H117" s="3">
        <f>H86+H12+H73</f>
        <v>16779262</v>
      </c>
      <c r="I117" s="3">
        <f>I86+I12+I73</f>
        <v>5704628</v>
      </c>
      <c r="J117" s="3">
        <f>J86+J12+J73</f>
        <v>5692328</v>
      </c>
      <c r="K117" s="27">
        <f>I117-J117</f>
        <v>12300</v>
      </c>
    </row>
    <row r="118" spans="1:13" s="61" customFormat="1" x14ac:dyDescent="0.25">
      <c r="A118" s="107"/>
      <c r="B118" s="107"/>
      <c r="C118" s="107"/>
      <c r="D118" s="107"/>
      <c r="E118" s="108"/>
      <c r="F118" s="44"/>
      <c r="G118" s="109"/>
      <c r="H118" s="109"/>
      <c r="I118" s="109"/>
      <c r="J118" s="109"/>
    </row>
    <row r="119" spans="1:13" s="61" customFormat="1" x14ac:dyDescent="0.25">
      <c r="A119" s="107"/>
      <c r="B119" s="107"/>
      <c r="C119" s="107"/>
      <c r="D119" s="107"/>
      <c r="E119" s="108"/>
      <c r="F119" s="44"/>
      <c r="G119" s="107"/>
      <c r="H119" s="107"/>
      <c r="I119" s="107"/>
      <c r="J119" s="107"/>
      <c r="K119" s="107"/>
    </row>
    <row r="120" spans="1:13" s="110" customFormat="1" ht="30.75" customHeight="1" x14ac:dyDescent="0.3">
      <c r="D120" s="110" t="s">
        <v>179</v>
      </c>
      <c r="E120" s="111"/>
      <c r="F120" s="45"/>
      <c r="G120" s="110" t="s">
        <v>180</v>
      </c>
    </row>
    <row r="123" spans="1:13" x14ac:dyDescent="0.25">
      <c r="G123" s="112"/>
    </row>
    <row r="126" spans="1:13" x14ac:dyDescent="0.25">
      <c r="G126" s="114"/>
      <c r="H126" s="114"/>
      <c r="I126" s="114"/>
      <c r="J126" s="114"/>
    </row>
    <row r="127" spans="1:13" x14ac:dyDescent="0.25">
      <c r="G127" s="112"/>
      <c r="H127" s="112"/>
      <c r="I127" s="112"/>
      <c r="J127" s="112"/>
    </row>
  </sheetData>
  <mergeCells count="79">
    <mergeCell ref="F9:F10"/>
    <mergeCell ref="G9:G10"/>
    <mergeCell ref="H9:H10"/>
    <mergeCell ref="I9:J9"/>
    <mergeCell ref="B8:E8"/>
    <mergeCell ref="A9:A10"/>
    <mergeCell ref="B9:B10"/>
    <mergeCell ref="C9:C10"/>
    <mergeCell ref="D9:D10"/>
    <mergeCell ref="E9:E10"/>
    <mergeCell ref="I1:J1"/>
    <mergeCell ref="F2:J2"/>
    <mergeCell ref="F3:J3"/>
    <mergeCell ref="B5:K5"/>
    <mergeCell ref="B7:E7"/>
    <mergeCell ref="G4:J4"/>
    <mergeCell ref="F22:F23"/>
    <mergeCell ref="G22:G23"/>
    <mergeCell ref="H22:H23"/>
    <mergeCell ref="I22:J22"/>
    <mergeCell ref="A33:A34"/>
    <mergeCell ref="B33:B34"/>
    <mergeCell ref="C33:C34"/>
    <mergeCell ref="A22:A23"/>
    <mergeCell ref="B22:B23"/>
    <mergeCell ref="C22:C23"/>
    <mergeCell ref="D22:D23"/>
    <mergeCell ref="E22:E23"/>
    <mergeCell ref="I33:J33"/>
    <mergeCell ref="D33:D34"/>
    <mergeCell ref="E33:E34"/>
    <mergeCell ref="F33:F34"/>
    <mergeCell ref="G33:G34"/>
    <mergeCell ref="H33:H34"/>
    <mergeCell ref="F43:F44"/>
    <mergeCell ref="G43:G44"/>
    <mergeCell ref="H43:H44"/>
    <mergeCell ref="I43:J43"/>
    <mergeCell ref="A57:A58"/>
    <mergeCell ref="B57:B58"/>
    <mergeCell ref="C57:C58"/>
    <mergeCell ref="D57:D58"/>
    <mergeCell ref="E57:E58"/>
    <mergeCell ref="A43:A44"/>
    <mergeCell ref="B43:B44"/>
    <mergeCell ref="C43:C44"/>
    <mergeCell ref="D43:D44"/>
    <mergeCell ref="E43:E44"/>
    <mergeCell ref="A75:A76"/>
    <mergeCell ref="B75:B76"/>
    <mergeCell ref="C75:C76"/>
    <mergeCell ref="D75:D76"/>
    <mergeCell ref="E75:E76"/>
    <mergeCell ref="F93:F94"/>
    <mergeCell ref="G93:G94"/>
    <mergeCell ref="H93:H94"/>
    <mergeCell ref="I93:J93"/>
    <mergeCell ref="F57:F58"/>
    <mergeCell ref="G57:G58"/>
    <mergeCell ref="H57:H58"/>
    <mergeCell ref="I57:J57"/>
    <mergeCell ref="F75:F76"/>
    <mergeCell ref="G75:G76"/>
    <mergeCell ref="H75:H76"/>
    <mergeCell ref="I75:J75"/>
    <mergeCell ref="A93:A94"/>
    <mergeCell ref="B93:B94"/>
    <mergeCell ref="C93:C94"/>
    <mergeCell ref="D93:D94"/>
    <mergeCell ref="E93:E94"/>
    <mergeCell ref="F108:F109"/>
    <mergeCell ref="G108:G109"/>
    <mergeCell ref="H108:H109"/>
    <mergeCell ref="I108:J108"/>
    <mergeCell ref="A108:A109"/>
    <mergeCell ref="B108:B109"/>
    <mergeCell ref="C108:C109"/>
    <mergeCell ref="D108:D109"/>
    <mergeCell ref="E108:E109"/>
  </mergeCells>
  <pageMargins left="0.7" right="0.7" top="0.75" bottom="0.75" header="0.51180555555555496" footer="0.51180555555555496"/>
  <pageSetup paperSize="9" scale="60" firstPageNumber="0" orientation="landscape" r:id="rId1"/>
  <rowBreaks count="7" manualBreakCount="7">
    <brk id="21" max="9" man="1"/>
    <brk id="32" max="9" man="1"/>
    <brk id="42" max="9" man="1"/>
    <brk id="56" max="9" man="1"/>
    <brk id="74" max="9" man="1"/>
    <brk id="92" max="9" man="1"/>
    <brk id="10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11</cp:revision>
  <cp:lastPrinted>2024-11-12T13:55:37Z</cp:lastPrinted>
  <dcterms:created xsi:type="dcterms:W3CDTF">2006-09-16T00:00:00Z</dcterms:created>
  <dcterms:modified xsi:type="dcterms:W3CDTF">2024-12-25T08:52:38Z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