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60" yWindow="330" windowWidth="11355" windowHeight="8400" tabRatio="747"/>
  </bookViews>
  <sheets>
    <sheet name="01122021" sheetId="112" r:id="rId1"/>
  </sheets>
  <definedNames>
    <definedName name="_xlnm.Print_Area" localSheetId="0">'01122021'!$A$1:$X$36</definedName>
  </definedNames>
  <calcPr calcId="145621"/>
</workbook>
</file>

<file path=xl/calcChain.xml><?xml version="1.0" encoding="utf-8"?>
<calcChain xmlns="http://schemas.openxmlformats.org/spreadsheetml/2006/main">
  <c r="T29" i="112" l="1"/>
  <c r="T27" i="112"/>
  <c r="T25" i="112" l="1"/>
  <c r="Q22" i="112" l="1"/>
  <c r="T23" i="112" l="1"/>
  <c r="T21" i="112"/>
  <c r="Q25" i="112"/>
  <c r="L25" i="112"/>
  <c r="H25" i="112"/>
  <c r="G25" i="112"/>
  <c r="S25" i="112" l="1"/>
  <c r="J25" i="112"/>
  <c r="T24" i="112"/>
  <c r="H24" i="112"/>
  <c r="L24" i="112" s="1"/>
  <c r="H23" i="112"/>
  <c r="R23" i="112" s="1"/>
  <c r="H22" i="112"/>
  <c r="H21" i="112"/>
  <c r="R22" i="112" l="1"/>
  <c r="Q21" i="112"/>
  <c r="L21" i="112"/>
  <c r="T22" i="112" l="1"/>
  <c r="R25" i="112"/>
  <c r="R21" i="112"/>
  <c r="R7" i="112" l="1"/>
</calcChain>
</file>

<file path=xl/sharedStrings.xml><?xml version="1.0" encoding="utf-8"?>
<sst xmlns="http://schemas.openxmlformats.org/spreadsheetml/2006/main" count="49" uniqueCount="44">
  <si>
    <t>%</t>
  </si>
  <si>
    <t>Всього</t>
  </si>
  <si>
    <t>Доплати ( грн)</t>
  </si>
  <si>
    <t>Надбавки (грн)</t>
  </si>
  <si>
    <t xml:space="preserve">№ </t>
  </si>
  <si>
    <t>Білозірської сільської ради</t>
  </si>
  <si>
    <t>Черкаського району Черкаської області</t>
  </si>
  <si>
    <t>складність, напруженість, інтенсивність</t>
  </si>
  <si>
    <t>за кількість дітей</t>
  </si>
  <si>
    <t>за вислугу років</t>
  </si>
  <si>
    <t>за звання ранг</t>
  </si>
  <si>
    <t>Посадовий оклад</t>
  </si>
  <si>
    <t>Тарифний розряд</t>
  </si>
  <si>
    <t>Назва структурного підрозділу та посад</t>
  </si>
  <si>
    <t>Ставка на посадовий оклад</t>
  </si>
  <si>
    <t>К-сть штатних одиниць</t>
  </si>
  <si>
    <t>Фонд з/плати на місяць (грн)</t>
  </si>
  <si>
    <t>Доплата до мінімал. з/плати на місяць (грн)</t>
  </si>
  <si>
    <t>Фонд з/плати на місяць з доплатою до мінімал. з/п  (грн)</t>
  </si>
  <si>
    <t>КУ "Центр професійного розвитку педагогічних працівників"</t>
  </si>
  <si>
    <t>ШТАТНИЙ РОЗПИС</t>
  </si>
  <si>
    <t>Директор</t>
  </si>
  <si>
    <t>Консультант</t>
  </si>
  <si>
    <t>Бухгалтер</t>
  </si>
  <si>
    <t>80%(15)</t>
  </si>
  <si>
    <t>за ненорм. роб.день</t>
  </si>
  <si>
    <t>1210.1</t>
  </si>
  <si>
    <t>2419.2</t>
  </si>
  <si>
    <t>престижність пед. працівників постанова КМУ 373 від 23 березня 2011 р.</t>
  </si>
  <si>
    <t>Код</t>
  </si>
  <si>
    <t>КП</t>
  </si>
  <si>
    <t>ЗАТВЕРДЖУЮ:</t>
  </si>
  <si>
    <t>Сільський голова</t>
  </si>
  <si>
    <t>20-30%</t>
  </si>
  <si>
    <t>Штат в кількості 3,5 штатних одиниць</t>
  </si>
  <si>
    <t>з місячним фондом заробітної плати</t>
  </si>
  <si>
    <t>Всього на рік</t>
  </si>
  <si>
    <t>Матеріальна допомога на оздоровлення</t>
  </si>
  <si>
    <t>Грошова винагорода</t>
  </si>
  <si>
    <t>Підвищення заробітної плати</t>
  </si>
  <si>
    <t>на 01 січня 2023 року</t>
  </si>
  <si>
    <t>Ірина КУЧЕРЕНКО</t>
  </si>
  <si>
    <t>Юлія ДОМБРОВСЬКА</t>
  </si>
  <si>
    <t>__________ Володимир МІЦУК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</si>
</sst>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&quot;р.&quot;;[Red]\-#,##0&quot;р.&quot;"/>
    <numFmt numFmtId="164" formatCode="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6" fontId="2" fillId="0" borderId="0" xfId="0" applyNumberFormat="1" applyFont="1"/>
    <xf numFmtId="49" fontId="2" fillId="0" borderId="0" xfId="0" applyNumberFormat="1" applyFont="1" applyAlignment="1">
      <alignment horizontal="center"/>
    </xf>
    <xf numFmtId="2" fontId="2" fillId="0" borderId="0" xfId="0" applyNumberFormat="1" applyFont="1" applyBorder="1"/>
    <xf numFmtId="0" fontId="2" fillId="0" borderId="0" xfId="0" applyFont="1" applyBorder="1"/>
    <xf numFmtId="2" fontId="4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/>
    <xf numFmtId="0" fontId="3" fillId="2" borderId="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6" xfId="0" applyFont="1" applyFill="1" applyBorder="1"/>
    <xf numFmtId="2" fontId="1" fillId="2" borderId="0" xfId="0" applyNumberFormat="1" applyFont="1" applyFill="1" applyAlignment="1">
      <alignment horizontal="center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2" fontId="1" fillId="2" borderId="6" xfId="0" applyNumberFormat="1" applyFont="1" applyFill="1" applyBorder="1"/>
    <xf numFmtId="0" fontId="1" fillId="2" borderId="10" xfId="0" applyFont="1" applyFill="1" applyBorder="1"/>
    <xf numFmtId="0" fontId="1" fillId="2" borderId="8" xfId="0" applyFont="1" applyFill="1" applyBorder="1"/>
    <xf numFmtId="1" fontId="2" fillId="2" borderId="10" xfId="0" applyNumberFormat="1" applyFont="1" applyFill="1" applyBorder="1" applyAlignment="1">
      <alignment vertical="center"/>
    </xf>
    <xf numFmtId="1" fontId="2" fillId="2" borderId="10" xfId="0" applyNumberFormat="1" applyFont="1" applyFill="1" applyBorder="1"/>
    <xf numFmtId="0" fontId="7" fillId="0" borderId="0" xfId="0" applyFont="1" applyAlignment="1">
      <alignment horizontal="left"/>
    </xf>
    <xf numFmtId="0" fontId="1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2" fontId="4" fillId="2" borderId="0" xfId="0" applyNumberFormat="1" applyFont="1" applyFill="1" applyAlignment="1">
      <alignment horizontal="left"/>
    </xf>
    <xf numFmtId="0" fontId="3" fillId="0" borderId="0" xfId="0" applyFont="1"/>
    <xf numFmtId="2" fontId="4" fillId="2" borderId="0" xfId="0" applyNumberFormat="1" applyFont="1" applyFill="1"/>
    <xf numFmtId="0" fontId="2" fillId="2" borderId="10" xfId="0" applyFont="1" applyFill="1" applyBorder="1"/>
    <xf numFmtId="0" fontId="2" fillId="2" borderId="11" xfId="0" applyFont="1" applyFill="1" applyBorder="1"/>
    <xf numFmtId="2" fontId="4" fillId="0" borderId="0" xfId="0" applyNumberFormat="1" applyFont="1"/>
    <xf numFmtId="0" fontId="1" fillId="2" borderId="2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" fillId="2" borderId="27" xfId="0" applyFont="1" applyFill="1" applyBorder="1"/>
    <xf numFmtId="2" fontId="1" fillId="2" borderId="27" xfId="0" applyNumberFormat="1" applyFont="1" applyFill="1" applyBorder="1"/>
    <xf numFmtId="2" fontId="1" fillId="2" borderId="8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/>
    <xf numFmtId="1" fontId="1" fillId="2" borderId="9" xfId="0" applyNumberFormat="1" applyFont="1" applyFill="1" applyBorder="1"/>
    <xf numFmtId="164" fontId="2" fillId="2" borderId="10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2" borderId="11" xfId="0" applyFont="1" applyFill="1" applyBorder="1" applyAlignment="1">
      <alignment horizontal="center"/>
    </xf>
    <xf numFmtId="2" fontId="1" fillId="2" borderId="11" xfId="0" applyNumberFormat="1" applyFont="1" applyFill="1" applyBorder="1"/>
    <xf numFmtId="1" fontId="1" fillId="2" borderId="6" xfId="0" applyNumberFormat="1" applyFont="1" applyFill="1" applyBorder="1"/>
    <xf numFmtId="1" fontId="1" fillId="2" borderId="11" xfId="0" applyNumberFormat="1" applyFont="1" applyFill="1" applyBorder="1"/>
    <xf numFmtId="2" fontId="1" fillId="0" borderId="0" xfId="0" applyNumberFormat="1" applyFont="1"/>
    <xf numFmtId="9" fontId="1" fillId="2" borderId="9" xfId="0" applyNumberFormat="1" applyFont="1" applyFill="1" applyBorder="1" applyAlignment="1">
      <alignment horizontal="center"/>
    </xf>
    <xf numFmtId="9" fontId="1" fillId="2" borderId="9" xfId="0" applyNumberFormat="1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164" fontId="2" fillId="2" borderId="16" xfId="0" applyNumberFormat="1" applyFont="1" applyFill="1" applyBorder="1"/>
    <xf numFmtId="0" fontId="2" fillId="2" borderId="16" xfId="0" applyFont="1" applyFill="1" applyBorder="1"/>
    <xf numFmtId="2" fontId="2" fillId="2" borderId="15" xfId="0" applyNumberFormat="1" applyFont="1" applyFill="1" applyBorder="1"/>
    <xf numFmtId="0" fontId="2" fillId="2" borderId="15" xfId="0" applyFont="1" applyFill="1" applyBorder="1"/>
    <xf numFmtId="1" fontId="2" fillId="2" borderId="16" xfId="0" applyNumberFormat="1" applyFont="1" applyFill="1" applyBorder="1" applyAlignment="1">
      <alignment horizontal="center"/>
    </xf>
    <xf numFmtId="2" fontId="2" fillId="2" borderId="19" xfId="0" applyNumberFormat="1" applyFont="1" applyFill="1" applyBorder="1"/>
    <xf numFmtId="2" fontId="2" fillId="2" borderId="22" xfId="0" applyNumberFormat="1" applyFont="1" applyFill="1" applyBorder="1"/>
    <xf numFmtId="2" fontId="2" fillId="2" borderId="29" xfId="0" applyNumberFormat="1" applyFont="1" applyFill="1" applyBorder="1"/>
    <xf numFmtId="2" fontId="2" fillId="0" borderId="10" xfId="0" applyNumberFormat="1" applyFont="1" applyBorder="1"/>
    <xf numFmtId="0" fontId="1" fillId="2" borderId="12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30" xfId="0" applyFont="1" applyFill="1" applyBorder="1" applyAlignment="1">
      <alignment horizontal="left"/>
    </xf>
    <xf numFmtId="0" fontId="0" fillId="0" borderId="12" xfId="0" applyBorder="1" applyAlignment="1"/>
    <xf numFmtId="0" fontId="0" fillId="0" borderId="11" xfId="0" applyBorder="1" applyAlignment="1"/>
    <xf numFmtId="0" fontId="2" fillId="0" borderId="3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AI37"/>
  <sheetViews>
    <sheetView tabSelected="1" view="pageBreakPreview" topLeftCell="A26" zoomScale="115" zoomScaleSheetLayoutView="115" workbookViewId="0">
      <selection activeCell="R16" sqref="R16:R19"/>
    </sheetView>
  </sheetViews>
  <sheetFormatPr defaultRowHeight="12.75" x14ac:dyDescent="0.2"/>
  <cols>
    <col min="1" max="1" width="3.85546875" style="1" customWidth="1"/>
    <col min="2" max="2" width="6" style="1" customWidth="1"/>
    <col min="3" max="3" width="9.140625" style="1"/>
    <col min="4" max="4" width="17.140625" style="1" customWidth="1"/>
    <col min="5" max="5" width="7.140625" style="1" customWidth="1"/>
    <col min="6" max="6" width="8.42578125" style="1" customWidth="1"/>
    <col min="7" max="7" width="10.7109375" style="1" customWidth="1"/>
    <col min="8" max="8" width="9.5703125" style="1" bestFit="1" customWidth="1"/>
    <col min="9" max="9" width="5.85546875" style="1" customWidth="1"/>
    <col min="10" max="10" width="7" style="1" customWidth="1"/>
    <col min="11" max="11" width="6.5703125" style="1" customWidth="1"/>
    <col min="12" max="12" width="7.42578125" style="1" customWidth="1"/>
    <col min="13" max="13" width="9.140625" style="1" hidden="1" customWidth="1"/>
    <col min="14" max="14" width="5.85546875" style="1" customWidth="1"/>
    <col min="15" max="15" width="5.140625" style="1" customWidth="1"/>
    <col min="16" max="16" width="6.140625" style="1" customWidth="1"/>
    <col min="17" max="17" width="7.5703125" style="1" customWidth="1"/>
    <col min="18" max="18" width="10.7109375" style="1" customWidth="1"/>
    <col min="19" max="19" width="7.42578125" style="1" customWidth="1"/>
    <col min="20" max="20" width="12.28515625" style="1" customWidth="1"/>
    <col min="21" max="21" width="0.28515625" style="1" customWidth="1"/>
    <col min="22" max="24" width="9.140625" style="1" hidden="1" customWidth="1"/>
    <col min="25" max="16384" width="9.140625" style="1"/>
  </cols>
  <sheetData>
    <row r="1" spans="1:35" ht="0.75" customHeight="1" x14ac:dyDescent="0.2">
      <c r="R1" s="118"/>
      <c r="S1" s="118"/>
      <c r="T1" s="118"/>
    </row>
    <row r="2" spans="1:35" hidden="1" x14ac:dyDescent="0.2">
      <c r="R2" s="118"/>
      <c r="S2" s="118"/>
      <c r="T2" s="118"/>
    </row>
    <row r="3" spans="1:35" ht="15.75" hidden="1" customHeight="1" x14ac:dyDescent="0.2">
      <c r="R3" s="119"/>
      <c r="S3" s="119"/>
      <c r="T3" s="119"/>
    </row>
    <row r="4" spans="1:35" ht="15.75" hidden="1" x14ac:dyDescent="0.25">
      <c r="C4" s="120"/>
      <c r="D4" s="120"/>
      <c r="O4" s="24"/>
      <c r="P4" s="11"/>
      <c r="Q4" s="11"/>
      <c r="R4" s="119" t="s">
        <v>31</v>
      </c>
      <c r="S4" s="119"/>
      <c r="T4" s="119"/>
    </row>
    <row r="5" spans="1:35" ht="15.75" x14ac:dyDescent="0.25">
      <c r="C5" s="60"/>
      <c r="D5" s="60"/>
      <c r="O5" s="24"/>
      <c r="P5" s="11"/>
      <c r="Q5" s="11"/>
      <c r="R5" s="61" t="s">
        <v>34</v>
      </c>
      <c r="S5" s="61"/>
      <c r="T5" s="61"/>
    </row>
    <row r="6" spans="1:35" ht="15.75" x14ac:dyDescent="0.25">
      <c r="C6" s="60"/>
      <c r="D6" s="60"/>
      <c r="O6" s="24"/>
      <c r="P6" s="11"/>
      <c r="Q6" s="11"/>
      <c r="R6" s="61" t="s">
        <v>35</v>
      </c>
      <c r="S6" s="61"/>
      <c r="T6" s="61"/>
    </row>
    <row r="7" spans="1:35" ht="15.75" x14ac:dyDescent="0.25">
      <c r="C7" s="60"/>
      <c r="D7" s="60"/>
      <c r="O7" s="24"/>
      <c r="P7" s="11"/>
      <c r="Q7" s="11"/>
      <c r="R7" s="62">
        <f>T25</f>
        <v>39179.43</v>
      </c>
      <c r="S7" s="61"/>
      <c r="T7" s="61"/>
    </row>
    <row r="8" spans="1:35" ht="15.75" x14ac:dyDescent="0.25">
      <c r="C8" s="47"/>
      <c r="D8" s="47"/>
      <c r="O8" s="24"/>
      <c r="P8" s="11"/>
      <c r="Q8" s="11"/>
      <c r="R8" s="119" t="s">
        <v>32</v>
      </c>
      <c r="S8" s="119"/>
      <c r="T8" s="119"/>
    </row>
    <row r="9" spans="1:35" ht="15.75" x14ac:dyDescent="0.25">
      <c r="C9" s="120"/>
      <c r="D9" s="120"/>
      <c r="I9" s="121"/>
      <c r="J9" s="121"/>
      <c r="K9" s="121"/>
      <c r="L9" s="121"/>
      <c r="M9" s="121"/>
      <c r="N9" s="49"/>
      <c r="O9" s="24"/>
      <c r="P9" s="11"/>
      <c r="Q9" s="11"/>
      <c r="R9" s="119" t="s">
        <v>43</v>
      </c>
      <c r="S9" s="119"/>
      <c r="T9" s="119"/>
    </row>
    <row r="10" spans="1:35" ht="24" customHeight="1" x14ac:dyDescent="0.2">
      <c r="C10" s="122"/>
      <c r="D10" s="122"/>
      <c r="H10" s="123" t="s">
        <v>20</v>
      </c>
      <c r="I10" s="123"/>
      <c r="J10" s="123"/>
      <c r="K10" s="123"/>
      <c r="L10" s="123"/>
      <c r="M10" s="123"/>
      <c r="N10" s="50"/>
      <c r="O10" s="26"/>
      <c r="P10" s="27"/>
      <c r="Q10" s="27"/>
      <c r="R10" s="28"/>
    </row>
    <row r="11" spans="1:35" ht="24.75" customHeight="1" x14ac:dyDescent="0.2">
      <c r="C11" s="120"/>
      <c r="D11" s="120"/>
      <c r="H11" s="123" t="s">
        <v>19</v>
      </c>
      <c r="I11" s="123"/>
      <c r="J11" s="123"/>
      <c r="K11" s="123"/>
      <c r="L11" s="123"/>
      <c r="M11" s="123"/>
      <c r="N11" s="50"/>
      <c r="O11" s="28"/>
      <c r="P11" s="29"/>
      <c r="Q11" s="29"/>
      <c r="R11" s="32"/>
    </row>
    <row r="12" spans="1:35" ht="12.75" customHeight="1" x14ac:dyDescent="0.2">
      <c r="C12" s="121"/>
      <c r="D12" s="121"/>
      <c r="H12" s="123" t="s">
        <v>5</v>
      </c>
      <c r="I12" s="123"/>
      <c r="J12" s="123"/>
      <c r="K12" s="123"/>
      <c r="L12" s="123"/>
      <c r="M12" s="123"/>
      <c r="N12" s="50"/>
      <c r="O12" s="48"/>
      <c r="P12" s="25"/>
      <c r="Q12" s="25"/>
      <c r="R12" s="2"/>
      <c r="S12" s="2"/>
      <c r="T12" s="2"/>
    </row>
    <row r="13" spans="1:35" x14ac:dyDescent="0.2">
      <c r="C13" s="121"/>
      <c r="D13" s="121"/>
      <c r="E13" s="121"/>
      <c r="H13" s="121" t="s">
        <v>6</v>
      </c>
      <c r="I13" s="121"/>
      <c r="J13" s="121"/>
      <c r="K13" s="121"/>
      <c r="L13" s="121"/>
      <c r="M13" s="121"/>
      <c r="N13" s="49"/>
      <c r="P13" s="3"/>
      <c r="Q13" s="3"/>
      <c r="T13" s="3"/>
      <c r="W13" s="3"/>
    </row>
    <row r="14" spans="1:35" x14ac:dyDescent="0.2">
      <c r="C14" s="120"/>
      <c r="D14" s="120"/>
      <c r="H14" s="121" t="s">
        <v>40</v>
      </c>
      <c r="I14" s="121"/>
      <c r="J14" s="121"/>
      <c r="K14" s="121"/>
      <c r="L14" s="121"/>
      <c r="M14" s="121"/>
      <c r="N14" s="49"/>
      <c r="P14" s="3"/>
      <c r="Q14" s="3"/>
      <c r="R14" s="10"/>
      <c r="S14" s="10"/>
      <c r="T14" s="16"/>
    </row>
    <row r="15" spans="1:35" ht="13.5" thickBot="1" x14ac:dyDescent="0.25">
      <c r="I15" s="4"/>
      <c r="J15" s="9"/>
      <c r="K15" s="5"/>
      <c r="L15" s="2"/>
      <c r="R15" s="10"/>
      <c r="S15" s="10"/>
      <c r="T15" s="11"/>
      <c r="AI15" s="3"/>
    </row>
    <row r="16" spans="1:35" s="11" customFormat="1" ht="12.75" customHeight="1" x14ac:dyDescent="0.2">
      <c r="A16" s="89" t="s">
        <v>4</v>
      </c>
      <c r="B16" s="36"/>
      <c r="C16" s="80" t="s">
        <v>13</v>
      </c>
      <c r="D16" s="81"/>
      <c r="E16" s="86" t="s">
        <v>15</v>
      </c>
      <c r="F16" s="86" t="s">
        <v>12</v>
      </c>
      <c r="G16" s="86" t="s">
        <v>11</v>
      </c>
      <c r="H16" s="86" t="s">
        <v>14</v>
      </c>
      <c r="I16" s="92" t="s">
        <v>2</v>
      </c>
      <c r="J16" s="93"/>
      <c r="K16" s="93"/>
      <c r="L16" s="94"/>
      <c r="M16" s="92" t="s">
        <v>3</v>
      </c>
      <c r="N16" s="93"/>
      <c r="O16" s="93"/>
      <c r="P16" s="93"/>
      <c r="Q16" s="94"/>
      <c r="R16" s="86" t="s">
        <v>16</v>
      </c>
      <c r="S16" s="115" t="s">
        <v>17</v>
      </c>
      <c r="T16" s="107" t="s">
        <v>18</v>
      </c>
      <c r="U16" s="10"/>
    </row>
    <row r="17" spans="1:31" s="11" customFormat="1" ht="15" customHeight="1" x14ac:dyDescent="0.2">
      <c r="A17" s="90"/>
      <c r="B17" s="34"/>
      <c r="C17" s="82"/>
      <c r="D17" s="83"/>
      <c r="E17" s="87"/>
      <c r="F17" s="87"/>
      <c r="G17" s="87"/>
      <c r="H17" s="87"/>
      <c r="I17" s="110" t="s">
        <v>10</v>
      </c>
      <c r="J17" s="110" t="s">
        <v>25</v>
      </c>
      <c r="K17" s="111" t="s">
        <v>9</v>
      </c>
      <c r="L17" s="112"/>
      <c r="M17" s="87" t="s">
        <v>8</v>
      </c>
      <c r="N17" s="74" t="s">
        <v>7</v>
      </c>
      <c r="O17" s="75"/>
      <c r="P17" s="74" t="s">
        <v>28</v>
      </c>
      <c r="Q17" s="75"/>
      <c r="R17" s="87"/>
      <c r="S17" s="116"/>
      <c r="T17" s="108"/>
      <c r="U17" s="10"/>
      <c r="V17" s="10"/>
    </row>
    <row r="18" spans="1:31" s="11" customFormat="1" ht="13.5" customHeight="1" x14ac:dyDescent="0.2">
      <c r="A18" s="90"/>
      <c r="B18" s="34"/>
      <c r="C18" s="82"/>
      <c r="D18" s="83"/>
      <c r="E18" s="87"/>
      <c r="F18" s="87"/>
      <c r="G18" s="87"/>
      <c r="H18" s="87"/>
      <c r="I18" s="87"/>
      <c r="J18" s="87"/>
      <c r="K18" s="113"/>
      <c r="L18" s="83"/>
      <c r="M18" s="87"/>
      <c r="N18" s="76"/>
      <c r="O18" s="77"/>
      <c r="P18" s="76"/>
      <c r="Q18" s="77"/>
      <c r="R18" s="87"/>
      <c r="S18" s="116"/>
      <c r="T18" s="108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s="11" customFormat="1" ht="25.5" customHeight="1" x14ac:dyDescent="0.2">
      <c r="A19" s="90"/>
      <c r="B19" s="34" t="s">
        <v>29</v>
      </c>
      <c r="C19" s="82"/>
      <c r="D19" s="83"/>
      <c r="E19" s="87"/>
      <c r="F19" s="87"/>
      <c r="G19" s="87"/>
      <c r="H19" s="87"/>
      <c r="I19" s="88"/>
      <c r="J19" s="88"/>
      <c r="K19" s="114"/>
      <c r="L19" s="85"/>
      <c r="M19" s="88"/>
      <c r="N19" s="78"/>
      <c r="O19" s="79"/>
      <c r="P19" s="78"/>
      <c r="Q19" s="79"/>
      <c r="R19" s="88"/>
      <c r="S19" s="117"/>
      <c r="T19" s="109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s="11" customFormat="1" ht="25.5" customHeight="1" x14ac:dyDescent="0.2">
      <c r="A20" s="91"/>
      <c r="B20" s="35" t="s">
        <v>30</v>
      </c>
      <c r="C20" s="84"/>
      <c r="D20" s="85"/>
      <c r="E20" s="88"/>
      <c r="F20" s="88"/>
      <c r="G20" s="88"/>
      <c r="H20" s="88"/>
      <c r="I20" s="12" t="s">
        <v>0</v>
      </c>
      <c r="J20" s="12"/>
      <c r="K20" s="12" t="s">
        <v>0</v>
      </c>
      <c r="L20" s="12"/>
      <c r="M20" s="13" t="s">
        <v>0</v>
      </c>
      <c r="N20" s="12" t="s">
        <v>0</v>
      </c>
      <c r="O20" s="51"/>
      <c r="P20" s="41"/>
      <c r="Q20" s="41"/>
      <c r="R20" s="14"/>
      <c r="S20" s="15"/>
      <c r="T20" s="37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 s="11" customFormat="1" ht="18.75" customHeight="1" x14ac:dyDescent="0.2">
      <c r="A21" s="33">
        <v>1</v>
      </c>
      <c r="B21" s="40" t="s">
        <v>26</v>
      </c>
      <c r="C21" s="72" t="s">
        <v>21</v>
      </c>
      <c r="D21" s="73"/>
      <c r="E21" s="22">
        <v>1</v>
      </c>
      <c r="F21" s="30">
        <v>15</v>
      </c>
      <c r="G21" s="17">
        <v>7464</v>
      </c>
      <c r="H21" s="17">
        <f>(E21*G21)+G21*10%</f>
        <v>8210.4</v>
      </c>
      <c r="I21" s="14"/>
      <c r="J21" s="58"/>
      <c r="K21" s="56">
        <v>0.3</v>
      </c>
      <c r="L21" s="17">
        <f>H21*0.3</f>
        <v>2463.12</v>
      </c>
      <c r="M21" s="17"/>
      <c r="N21" s="53"/>
      <c r="O21" s="51"/>
      <c r="P21" s="57">
        <v>0.25</v>
      </c>
      <c r="Q21" s="17">
        <f>H21*0.25</f>
        <v>2052.6</v>
      </c>
      <c r="R21" s="17">
        <f>H21+L21+O21+Q21</f>
        <v>12726.12</v>
      </c>
      <c r="S21" s="19"/>
      <c r="T21" s="38">
        <f xml:space="preserve"> (R21+S21)</f>
        <v>12726.12</v>
      </c>
      <c r="U21" s="10"/>
    </row>
    <row r="22" spans="1:31" s="11" customFormat="1" ht="19.5" customHeight="1" x14ac:dyDescent="0.2">
      <c r="A22" s="33">
        <v>2</v>
      </c>
      <c r="B22" s="40" t="s">
        <v>27</v>
      </c>
      <c r="C22" s="72" t="s">
        <v>22</v>
      </c>
      <c r="D22" s="73"/>
      <c r="E22" s="23">
        <v>2</v>
      </c>
      <c r="F22" s="31">
        <v>14</v>
      </c>
      <c r="G22" s="18">
        <v>7001</v>
      </c>
      <c r="H22" s="18">
        <f>(E22*G22)+(G22*E22*10%)</f>
        <v>15402.2</v>
      </c>
      <c r="I22" s="20"/>
      <c r="J22" s="59"/>
      <c r="K22" s="45" t="s">
        <v>33</v>
      </c>
      <c r="L22" s="17">
        <v>3850.55</v>
      </c>
      <c r="M22" s="18"/>
      <c r="N22" s="54"/>
      <c r="O22" s="51"/>
      <c r="P22" s="57">
        <v>0.25</v>
      </c>
      <c r="Q22" s="17">
        <f>H22*0.25+0.01</f>
        <v>3850.5600000000004</v>
      </c>
      <c r="R22" s="17">
        <f>H22+L22+O22+Q22</f>
        <v>23103.31</v>
      </c>
      <c r="S22" s="19"/>
      <c r="T22" s="38">
        <f xml:space="preserve"> (R22+S22)</f>
        <v>23103.31</v>
      </c>
      <c r="U22" s="10"/>
    </row>
    <row r="23" spans="1:31" s="11" customFormat="1" ht="19.5" customHeight="1" thickBot="1" x14ac:dyDescent="0.25">
      <c r="A23" s="33">
        <v>3</v>
      </c>
      <c r="B23" s="40">
        <v>3433</v>
      </c>
      <c r="C23" s="72" t="s">
        <v>23</v>
      </c>
      <c r="D23" s="73"/>
      <c r="E23" s="46">
        <v>0.5</v>
      </c>
      <c r="F23" s="31" t="s">
        <v>24</v>
      </c>
      <c r="G23" s="18">
        <v>5971.2</v>
      </c>
      <c r="H23" s="18">
        <f>(G23*E23)</f>
        <v>2985.6</v>
      </c>
      <c r="I23" s="20"/>
      <c r="J23" s="20"/>
      <c r="K23" s="45"/>
      <c r="L23" s="17"/>
      <c r="M23" s="18"/>
      <c r="N23" s="52"/>
      <c r="O23" s="51"/>
      <c r="P23" s="45"/>
      <c r="Q23" s="17"/>
      <c r="R23" s="17">
        <f>H23+L23+O23+Q23</f>
        <v>2985.6</v>
      </c>
      <c r="S23" s="19">
        <v>364.4</v>
      </c>
      <c r="T23" s="38">
        <f xml:space="preserve"> (R23+S23)</f>
        <v>3350</v>
      </c>
      <c r="U23" s="10"/>
    </row>
    <row r="24" spans="1:31" s="11" customFormat="1" ht="23.25" hidden="1" customHeight="1" thickBot="1" x14ac:dyDescent="0.25">
      <c r="A24" s="42">
        <v>5</v>
      </c>
      <c r="B24" s="43"/>
      <c r="C24" s="100"/>
      <c r="D24" s="101"/>
      <c r="E24" s="21">
        <v>0.5</v>
      </c>
      <c r="F24" s="44"/>
      <c r="G24" s="39"/>
      <c r="H24" s="39">
        <f>E24*G24</f>
        <v>0</v>
      </c>
      <c r="I24" s="21"/>
      <c r="J24" s="21"/>
      <c r="K24" s="21"/>
      <c r="L24" s="39">
        <f>H24*0.2</f>
        <v>0</v>
      </c>
      <c r="M24" s="21"/>
      <c r="N24" s="21"/>
      <c r="O24" s="39"/>
      <c r="P24" s="39"/>
      <c r="Q24" s="39"/>
      <c r="R24" s="39"/>
      <c r="S24" s="39"/>
      <c r="T24" s="38">
        <f t="shared" ref="T24" si="0">R24+S24</f>
        <v>0</v>
      </c>
      <c r="U24" s="10"/>
    </row>
    <row r="25" spans="1:31" s="11" customFormat="1" ht="23.25" customHeight="1" x14ac:dyDescent="0.2">
      <c r="A25" s="97" t="s">
        <v>1</v>
      </c>
      <c r="B25" s="98"/>
      <c r="C25" s="98"/>
      <c r="D25" s="99"/>
      <c r="E25" s="63">
        <v>3.5</v>
      </c>
      <c r="F25" s="64"/>
      <c r="G25" s="65">
        <f>SUM(G21:G24)</f>
        <v>20436.2</v>
      </c>
      <c r="H25" s="65">
        <f>SUM(H21:H24)</f>
        <v>26598.199999999997</v>
      </c>
      <c r="I25" s="66"/>
      <c r="J25" s="65">
        <f>SUM(J21:J24)</f>
        <v>0</v>
      </c>
      <c r="K25" s="66"/>
      <c r="L25" s="65">
        <f>SUM(L21:L24)</f>
        <v>6313.67</v>
      </c>
      <c r="M25" s="66"/>
      <c r="N25" s="64"/>
      <c r="O25" s="67"/>
      <c r="P25" s="65"/>
      <c r="Q25" s="68">
        <f>SUM(Q21:Q24)</f>
        <v>5903.16</v>
      </c>
      <c r="R25" s="69">
        <f>SUM(R21:R24)</f>
        <v>38815.03</v>
      </c>
      <c r="S25" s="69">
        <f>SUM(S21:S24)</f>
        <v>364.4</v>
      </c>
      <c r="T25" s="70">
        <f>SUM(T21:T24)</f>
        <v>39179.43</v>
      </c>
      <c r="U25" s="10"/>
    </row>
    <row r="26" spans="1:31" s="11" customFormat="1" ht="23.25" customHeight="1" x14ac:dyDescent="0.2">
      <c r="A26" s="102" t="s">
        <v>37</v>
      </c>
      <c r="B26" s="72"/>
      <c r="C26" s="72"/>
      <c r="D26" s="72"/>
      <c r="E26" s="72"/>
      <c r="F26" s="72"/>
      <c r="G26" s="72"/>
      <c r="H26" s="72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4"/>
      <c r="T26" s="18">
        <v>26599</v>
      </c>
      <c r="U26" s="10"/>
    </row>
    <row r="27" spans="1:31" s="11" customFormat="1" ht="18.75" customHeight="1" x14ac:dyDescent="0.2">
      <c r="A27" s="102" t="s">
        <v>38</v>
      </c>
      <c r="B27" s="72"/>
      <c r="C27" s="72"/>
      <c r="D27" s="72"/>
      <c r="E27" s="72"/>
      <c r="F27" s="72"/>
      <c r="G27" s="72"/>
      <c r="H27" s="72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4"/>
      <c r="T27" s="18">
        <f>26599-2985.6+0.6</f>
        <v>23614</v>
      </c>
      <c r="U27" s="10"/>
    </row>
    <row r="28" spans="1:31" s="11" customFormat="1" ht="18.75" customHeight="1" x14ac:dyDescent="0.2">
      <c r="A28" s="102" t="s">
        <v>39</v>
      </c>
      <c r="B28" s="72"/>
      <c r="C28" s="72"/>
      <c r="D28" s="72"/>
      <c r="E28" s="72"/>
      <c r="F28" s="72"/>
      <c r="G28" s="72"/>
      <c r="H28" s="72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4"/>
      <c r="T28" s="18">
        <v>2985</v>
      </c>
      <c r="U28" s="10"/>
    </row>
    <row r="29" spans="1:31" x14ac:dyDescent="0.2">
      <c r="A29" s="105" t="s">
        <v>36</v>
      </c>
      <c r="B29" s="106"/>
      <c r="C29" s="106"/>
      <c r="D29" s="106"/>
      <c r="E29" s="106"/>
      <c r="F29" s="106"/>
      <c r="G29" s="106"/>
      <c r="H29" s="106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4"/>
      <c r="T29" s="71">
        <f>T25*12+T26+T27+57648.84+216+T28</f>
        <v>581216</v>
      </c>
      <c r="U29" s="3"/>
    </row>
    <row r="30" spans="1:31" ht="25.5" customHeight="1" x14ac:dyDescent="0.2">
      <c r="A30" s="3"/>
      <c r="B30" s="3"/>
      <c r="C30" s="7"/>
      <c r="D30" s="3" t="s">
        <v>21</v>
      </c>
      <c r="E30" s="6"/>
      <c r="F30" s="96" t="s">
        <v>41</v>
      </c>
      <c r="G30" s="96"/>
      <c r="H30" s="6"/>
      <c r="I30" s="7"/>
      <c r="J30" s="7"/>
      <c r="K30" s="6"/>
      <c r="L30" s="8"/>
      <c r="M30" s="6"/>
      <c r="N30" s="6"/>
      <c r="O30" s="6"/>
      <c r="P30" s="6"/>
      <c r="Q30" s="6"/>
      <c r="R30" s="6"/>
      <c r="S30" s="6"/>
      <c r="T30" s="6"/>
      <c r="U30" s="3"/>
    </row>
    <row r="31" spans="1:31" x14ac:dyDescent="0.2">
      <c r="E31" s="95"/>
      <c r="F31" s="95"/>
      <c r="G31" s="95"/>
    </row>
    <row r="32" spans="1:31" x14ac:dyDescent="0.2">
      <c r="C32" s="3"/>
      <c r="D32" s="3" t="s">
        <v>23</v>
      </c>
      <c r="F32" s="119" t="s">
        <v>42</v>
      </c>
      <c r="G32" s="119"/>
    </row>
    <row r="34" spans="16:20" x14ac:dyDescent="0.2">
      <c r="T34" s="55"/>
    </row>
    <row r="35" spans="16:20" ht="1.5" customHeight="1" x14ac:dyDescent="0.2"/>
    <row r="36" spans="16:20" x14ac:dyDescent="0.2">
      <c r="P36" s="3"/>
      <c r="Q36" s="3"/>
      <c r="R36" s="3"/>
      <c r="S36" s="3"/>
    </row>
    <row r="37" spans="16:20" x14ac:dyDescent="0.2">
      <c r="T37" s="3"/>
    </row>
  </sheetData>
  <mergeCells count="47">
    <mergeCell ref="F32:G32"/>
    <mergeCell ref="C9:D9"/>
    <mergeCell ref="I9:M9"/>
    <mergeCell ref="R9:T9"/>
    <mergeCell ref="C10:D10"/>
    <mergeCell ref="H10:M10"/>
    <mergeCell ref="C11:D11"/>
    <mergeCell ref="H11:M11"/>
    <mergeCell ref="C12:D12"/>
    <mergeCell ref="H12:M12"/>
    <mergeCell ref="C13:E13"/>
    <mergeCell ref="H13:M13"/>
    <mergeCell ref="C14:D14"/>
    <mergeCell ref="H14:M14"/>
    <mergeCell ref="H16:H20"/>
    <mergeCell ref="G16:G20"/>
    <mergeCell ref="R1:T2"/>
    <mergeCell ref="R3:T3"/>
    <mergeCell ref="C4:D4"/>
    <mergeCell ref="R4:T4"/>
    <mergeCell ref="R8:T8"/>
    <mergeCell ref="T16:T19"/>
    <mergeCell ref="I17:I19"/>
    <mergeCell ref="J17:J19"/>
    <mergeCell ref="K17:L19"/>
    <mergeCell ref="M17:M19"/>
    <mergeCell ref="S16:S19"/>
    <mergeCell ref="M16:Q16"/>
    <mergeCell ref="E31:G31"/>
    <mergeCell ref="F30:G30"/>
    <mergeCell ref="A25:D25"/>
    <mergeCell ref="C24:D24"/>
    <mergeCell ref="C23:D23"/>
    <mergeCell ref="A26:S26"/>
    <mergeCell ref="A27:S27"/>
    <mergeCell ref="A28:S28"/>
    <mergeCell ref="A29:S29"/>
    <mergeCell ref="A16:A20"/>
    <mergeCell ref="R16:R19"/>
    <mergeCell ref="P17:Q19"/>
    <mergeCell ref="I16:L16"/>
    <mergeCell ref="C21:D21"/>
    <mergeCell ref="C22:D22"/>
    <mergeCell ref="N17:O19"/>
    <mergeCell ref="C16:D20"/>
    <mergeCell ref="E16:E20"/>
    <mergeCell ref="F16:F20"/>
  </mergeCells>
  <pageMargins left="0.27559055118110237" right="0.23622047244094491" top="0.6692913385826772" bottom="0.35433070866141736" header="0.27559055118110237" footer="0.23622047244094491"/>
  <pageSetup paperSize="9" scale="94" orientation="landscape" r:id="rId1"/>
  <headerFooter alignWithMargins="0"/>
  <colBreaks count="1" manualBreakCount="1">
    <brk id="20" min="3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01122021</vt:lpstr>
      <vt:lpstr>'01122021'!Область_печати</vt:lpstr>
    </vt:vector>
  </TitlesOfParts>
  <Company>Шлавбух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Рада</dc:creator>
  <cp:lastModifiedBy>dombrovska</cp:lastModifiedBy>
  <cp:lastPrinted>2022-12-21T11:48:42Z</cp:lastPrinted>
  <dcterms:created xsi:type="dcterms:W3CDTF">2007-02-20T12:46:46Z</dcterms:created>
  <dcterms:modified xsi:type="dcterms:W3CDTF">2022-12-27T09:41:28Z</dcterms:modified>
</cp:coreProperties>
</file>