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activeTab="6"/>
  </bookViews>
  <sheets>
    <sheet name="додаток 1 " sheetId="1" r:id="rId1"/>
    <sheet name="додаток 2" sheetId="2" r:id="rId2"/>
    <sheet name="додаток 3" sheetId="3" r:id="rId3"/>
    <sheet name="Додаток4" sheetId="4" r:id="rId4"/>
    <sheet name="додаток5" sheetId="8" r:id="rId5"/>
    <sheet name="додаток 6" sheetId="6" r:id="rId6"/>
    <sheet name="додаток7" sheetId="7" r:id="rId7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3'!$A$1:$Q$95</definedName>
    <definedName name="_xlnm.Print_Area" localSheetId="5">'додаток 6'!$A$1:$J$68</definedName>
    <definedName name="_xlnm.Print_Area" localSheetId="3">Додаток4!$A$1:$I$52</definedName>
    <definedName name="_xlnm.Print_Area" localSheetId="6">додаток7!$A$1:$J$26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5" i="6" l="1"/>
  <c r="L44" i="4" l="1"/>
  <c r="L27" i="4"/>
  <c r="I22" i="4"/>
  <c r="G101" i="3"/>
  <c r="G100" i="3"/>
  <c r="H57" i="6" l="1"/>
  <c r="I57" i="6"/>
  <c r="J57" i="6"/>
  <c r="G57" i="6"/>
  <c r="H58" i="6"/>
  <c r="I58" i="6"/>
  <c r="J58" i="6"/>
  <c r="G58" i="6"/>
  <c r="G86" i="3" l="1"/>
  <c r="H86" i="3"/>
  <c r="I86" i="3"/>
  <c r="J86" i="3"/>
  <c r="K86" i="3"/>
  <c r="L86" i="3"/>
  <c r="M86" i="3"/>
  <c r="N86" i="3"/>
  <c r="O86" i="3"/>
  <c r="P86" i="3"/>
  <c r="Q86" i="3"/>
  <c r="F86" i="3"/>
  <c r="G91" i="3"/>
  <c r="H91" i="3"/>
  <c r="I91" i="3"/>
  <c r="J91" i="3"/>
  <c r="K91" i="3"/>
  <c r="L91" i="3"/>
  <c r="M91" i="3"/>
  <c r="N91" i="3"/>
  <c r="O91" i="3"/>
  <c r="P91" i="3"/>
  <c r="F92" i="3"/>
  <c r="Q92" i="3" s="1"/>
  <c r="I45" i="4"/>
  <c r="I35" i="4"/>
  <c r="F21" i="6" l="1"/>
  <c r="G59" i="6" l="1"/>
  <c r="H37" i="6"/>
  <c r="I18" i="8" l="1"/>
  <c r="K18" i="8"/>
  <c r="L18" i="8"/>
  <c r="L13" i="8"/>
  <c r="L12" i="8" s="1"/>
  <c r="L11" i="8" s="1"/>
  <c r="I37" i="4"/>
  <c r="G67" i="3"/>
  <c r="H67" i="3"/>
  <c r="I67" i="3"/>
  <c r="J67" i="3"/>
  <c r="L67" i="3"/>
  <c r="M67" i="3"/>
  <c r="N67" i="3"/>
  <c r="O67" i="3"/>
  <c r="P69" i="3"/>
  <c r="K69" i="3"/>
  <c r="Q69" i="3" s="1"/>
  <c r="G19" i="3"/>
  <c r="I15" i="3"/>
  <c r="H44" i="6" l="1"/>
  <c r="I44" i="6"/>
  <c r="J44" i="6"/>
  <c r="G48" i="6"/>
  <c r="F72" i="3"/>
  <c r="Q72" i="3" s="1"/>
  <c r="R67" i="3"/>
  <c r="S67" i="3"/>
  <c r="G38" i="6" l="1"/>
  <c r="G39" i="6"/>
  <c r="G20" i="7" l="1"/>
  <c r="G17" i="7"/>
  <c r="I60" i="6"/>
  <c r="J60" i="6"/>
  <c r="G62" i="6"/>
  <c r="I56" i="6"/>
  <c r="I55" i="6" s="1"/>
  <c r="J56" i="6"/>
  <c r="J55" i="6" s="1"/>
  <c r="H61" i="6"/>
  <c r="I52" i="6"/>
  <c r="J52" i="6"/>
  <c r="H52" i="6"/>
  <c r="H50" i="6"/>
  <c r="H49" i="6" s="1"/>
  <c r="I50" i="6"/>
  <c r="I49" i="6" s="1"/>
  <c r="J50" i="6"/>
  <c r="J49" i="6" s="1"/>
  <c r="G51" i="6"/>
  <c r="G50" i="6" s="1"/>
  <c r="H43" i="6"/>
  <c r="H40" i="6" s="1"/>
  <c r="J37" i="6"/>
  <c r="I37" i="6"/>
  <c r="H26" i="6"/>
  <c r="G27" i="6"/>
  <c r="G25" i="6"/>
  <c r="G64" i="6"/>
  <c r="G63" i="6"/>
  <c r="F63" i="6"/>
  <c r="E63" i="6"/>
  <c r="F61" i="6"/>
  <c r="E61" i="6"/>
  <c r="G54" i="6"/>
  <c r="G53" i="6"/>
  <c r="G52" i="6"/>
  <c r="G46" i="6"/>
  <c r="G45" i="6"/>
  <c r="G42" i="6"/>
  <c r="G41" i="6"/>
  <c r="J40" i="6"/>
  <c r="I40" i="6"/>
  <c r="G35" i="6"/>
  <c r="G34" i="6" s="1"/>
  <c r="J34" i="6"/>
  <c r="I34" i="6"/>
  <c r="H34" i="6"/>
  <c r="G33" i="6"/>
  <c r="G32" i="6" s="1"/>
  <c r="J32" i="6"/>
  <c r="I32" i="6"/>
  <c r="G31" i="6"/>
  <c r="J26" i="6"/>
  <c r="J19" i="6" s="1"/>
  <c r="I26" i="6"/>
  <c r="G24" i="6"/>
  <c r="G23" i="6"/>
  <c r="G22" i="6"/>
  <c r="G21" i="6"/>
  <c r="F22" i="6"/>
  <c r="F24" i="6" s="1"/>
  <c r="E21" i="6"/>
  <c r="E22" i="6" s="1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H60" i="6" l="1"/>
  <c r="H56" i="6" s="1"/>
  <c r="H55" i="6" s="1"/>
  <c r="G49" i="6"/>
  <c r="J36" i="6"/>
  <c r="H32" i="6"/>
  <c r="I36" i="6"/>
  <c r="G47" i="6"/>
  <c r="G44" i="6" s="1"/>
  <c r="J13" i="6"/>
  <c r="J12" i="6" s="1"/>
  <c r="G26" i="6"/>
  <c r="G19" i="6" s="1"/>
  <c r="G37" i="6"/>
  <c r="G16" i="6"/>
  <c r="H19" i="6"/>
  <c r="H14" i="6"/>
  <c r="E27" i="6"/>
  <c r="E24" i="6"/>
  <c r="F27" i="6"/>
  <c r="G40" i="6"/>
  <c r="G43" i="6"/>
  <c r="G61" i="6"/>
  <c r="G60" i="6" s="1"/>
  <c r="J65" i="6" l="1"/>
  <c r="H36" i="6"/>
  <c r="H13" i="6" s="1"/>
  <c r="I13" i="6"/>
  <c r="I12" i="6" s="1"/>
  <c r="I65" i="6" s="1"/>
  <c r="G36" i="6"/>
  <c r="G56" i="6" l="1"/>
  <c r="G55" i="6" s="1"/>
  <c r="G13" i="6"/>
  <c r="G12" i="6" s="1"/>
  <c r="H12" i="6"/>
  <c r="H65" i="6" s="1"/>
  <c r="G65" i="6" l="1"/>
  <c r="K75" i="3" l="1"/>
  <c r="K52" i="3"/>
  <c r="K32" i="3"/>
  <c r="I24" i="4"/>
  <c r="I80" i="3"/>
  <c r="I59" i="3"/>
  <c r="F56" i="3"/>
  <c r="K56" i="3"/>
  <c r="K40" i="3" s="1"/>
  <c r="F57" i="3"/>
  <c r="Q57" i="3" s="1"/>
  <c r="G58" i="3"/>
  <c r="H58" i="3"/>
  <c r="J58" i="3"/>
  <c r="L58" i="3"/>
  <c r="M58" i="3"/>
  <c r="N58" i="3"/>
  <c r="O58" i="3"/>
  <c r="P58" i="3"/>
  <c r="F59" i="3"/>
  <c r="I19" i="3"/>
  <c r="F93" i="3"/>
  <c r="Q90" i="3"/>
  <c r="P89" i="3"/>
  <c r="O89" i="3"/>
  <c r="N89" i="3"/>
  <c r="M89" i="3"/>
  <c r="L89" i="3"/>
  <c r="K89" i="3"/>
  <c r="J89" i="3"/>
  <c r="I89" i="3"/>
  <c r="H89" i="3"/>
  <c r="G89" i="3"/>
  <c r="F89" i="3"/>
  <c r="K88" i="3"/>
  <c r="I87" i="3"/>
  <c r="I85" i="3" s="1"/>
  <c r="F88" i="3"/>
  <c r="F87" i="3" s="1"/>
  <c r="P87" i="3"/>
  <c r="O87" i="3"/>
  <c r="N87" i="3"/>
  <c r="M87" i="3"/>
  <c r="L87" i="3"/>
  <c r="K87" i="3"/>
  <c r="J87" i="3"/>
  <c r="H87" i="3"/>
  <c r="H85" i="3" s="1"/>
  <c r="G87" i="3"/>
  <c r="G85" i="3" s="1"/>
  <c r="S85" i="3"/>
  <c r="R85" i="3"/>
  <c r="K82" i="3"/>
  <c r="Q82" i="3" s="1"/>
  <c r="Q81" i="3" s="1"/>
  <c r="P81" i="3"/>
  <c r="P78" i="3" s="1"/>
  <c r="O81" i="3"/>
  <c r="O78" i="3" s="1"/>
  <c r="N81" i="3"/>
  <c r="N78" i="3" s="1"/>
  <c r="M81" i="3"/>
  <c r="M78" i="3" s="1"/>
  <c r="L81" i="3"/>
  <c r="L78" i="3" s="1"/>
  <c r="J81" i="3"/>
  <c r="J78" i="3" s="1"/>
  <c r="I81" i="3"/>
  <c r="H81" i="3"/>
  <c r="H78" i="3" s="1"/>
  <c r="G81" i="3"/>
  <c r="G78" i="3" s="1"/>
  <c r="F81" i="3"/>
  <c r="F80" i="3"/>
  <c r="Q80" i="3" s="1"/>
  <c r="F79" i="3"/>
  <c r="Q79" i="3" s="1"/>
  <c r="K73" i="3"/>
  <c r="F73" i="3"/>
  <c r="F71" i="3"/>
  <c r="Q71" i="3" s="1"/>
  <c r="P70" i="3"/>
  <c r="P67" i="3" s="1"/>
  <c r="K70" i="3"/>
  <c r="K67" i="3" s="1"/>
  <c r="F68" i="3"/>
  <c r="P66" i="3"/>
  <c r="P64" i="3" s="1"/>
  <c r="K66" i="3"/>
  <c r="K64" i="3" s="1"/>
  <c r="F66" i="3"/>
  <c r="F65" i="3"/>
  <c r="Q65" i="3" s="1"/>
  <c r="O64" i="3"/>
  <c r="N64" i="3"/>
  <c r="M64" i="3"/>
  <c r="L64" i="3"/>
  <c r="J64" i="3"/>
  <c r="I64" i="3"/>
  <c r="H64" i="3"/>
  <c r="G64" i="3"/>
  <c r="F63" i="3"/>
  <c r="Q63" i="3" s="1"/>
  <c r="Q62" i="3" s="1"/>
  <c r="P62" i="3"/>
  <c r="O62" i="3"/>
  <c r="N62" i="3"/>
  <c r="M62" i="3"/>
  <c r="L62" i="3"/>
  <c r="K62" i="3"/>
  <c r="J62" i="3"/>
  <c r="I62" i="3"/>
  <c r="H62" i="3"/>
  <c r="G62" i="3"/>
  <c r="F61" i="3"/>
  <c r="Q61" i="3" s="1"/>
  <c r="K60" i="3"/>
  <c r="K58" i="3" s="1"/>
  <c r="F60" i="3"/>
  <c r="F55" i="3"/>
  <c r="Q55" i="3" s="1"/>
  <c r="G50" i="3"/>
  <c r="F49" i="3"/>
  <c r="Q49" i="3" s="1"/>
  <c r="F48" i="3"/>
  <c r="Q48" i="3" s="1"/>
  <c r="F47" i="3"/>
  <c r="Q47" i="3" s="1"/>
  <c r="G46" i="3"/>
  <c r="F46" i="3" s="1"/>
  <c r="Q46" i="3" s="1"/>
  <c r="F45" i="3"/>
  <c r="Q45" i="3" s="1"/>
  <c r="E45" i="3"/>
  <c r="E55" i="3" s="1"/>
  <c r="G44" i="3"/>
  <c r="F44" i="3" s="1"/>
  <c r="Q44" i="3" s="1"/>
  <c r="F43" i="3"/>
  <c r="Q43" i="3" s="1"/>
  <c r="F42" i="3"/>
  <c r="Q42" i="3" s="1"/>
  <c r="F41" i="3"/>
  <c r="Q41" i="3" s="1"/>
  <c r="S40" i="3"/>
  <c r="R40" i="3"/>
  <c r="P40" i="3"/>
  <c r="O40" i="3"/>
  <c r="N40" i="3"/>
  <c r="M40" i="3"/>
  <c r="L40" i="3"/>
  <c r="J40" i="3"/>
  <c r="I40" i="3"/>
  <c r="H40" i="3"/>
  <c r="F39" i="3"/>
  <c r="Q39" i="3" s="1"/>
  <c r="F38" i="3"/>
  <c r="Q38" i="3" s="1"/>
  <c r="E38" i="3"/>
  <c r="F37" i="3"/>
  <c r="Q37" i="3" s="1"/>
  <c r="P36" i="3"/>
  <c r="P35" i="3" s="1"/>
  <c r="P30" i="3" s="1"/>
  <c r="P29" i="3" s="1"/>
  <c r="O36" i="3"/>
  <c r="O35" i="3" s="1"/>
  <c r="O30" i="3" s="1"/>
  <c r="O29" i="3" s="1"/>
  <c r="N36" i="3"/>
  <c r="N35" i="3" s="1"/>
  <c r="N30" i="3" s="1"/>
  <c r="N29" i="3" s="1"/>
  <c r="M36" i="3"/>
  <c r="M35" i="3" s="1"/>
  <c r="M30" i="3" s="1"/>
  <c r="M29" i="3" s="1"/>
  <c r="L36" i="3"/>
  <c r="K36" i="3"/>
  <c r="K35" i="3" s="1"/>
  <c r="K30" i="3" s="1"/>
  <c r="K29" i="3" s="1"/>
  <c r="J36" i="3"/>
  <c r="J35" i="3" s="1"/>
  <c r="J30" i="3" s="1"/>
  <c r="J29" i="3" s="1"/>
  <c r="I36" i="3"/>
  <c r="I35" i="3" s="1"/>
  <c r="I30" i="3" s="1"/>
  <c r="I29" i="3" s="1"/>
  <c r="H36" i="3"/>
  <c r="H35" i="3" s="1"/>
  <c r="G36" i="3"/>
  <c r="F36" i="3" s="1"/>
  <c r="L35" i="3"/>
  <c r="L30" i="3" s="1"/>
  <c r="L29" i="3" s="1"/>
  <c r="F30" i="3"/>
  <c r="H29" i="3"/>
  <c r="G29" i="3"/>
  <c r="F29" i="3" s="1"/>
  <c r="F28" i="3"/>
  <c r="Q28" i="3" s="1"/>
  <c r="F27" i="3"/>
  <c r="E27" i="3"/>
  <c r="I26" i="3"/>
  <c r="H26" i="3"/>
  <c r="G26" i="3"/>
  <c r="F26" i="3" s="1"/>
  <c r="Q26" i="3" s="1"/>
  <c r="F22" i="3"/>
  <c r="Q22" i="3" s="1"/>
  <c r="F21" i="3"/>
  <c r="Q21" i="3" s="1"/>
  <c r="P20" i="3"/>
  <c r="P19" i="3" s="1"/>
  <c r="K20" i="3"/>
  <c r="K19" i="3" s="1"/>
  <c r="F20" i="3"/>
  <c r="O19" i="3"/>
  <c r="N19" i="3"/>
  <c r="M19" i="3"/>
  <c r="L19" i="3"/>
  <c r="J19" i="3"/>
  <c r="H19" i="3"/>
  <c r="K18" i="3"/>
  <c r="F18" i="3"/>
  <c r="F16" i="3"/>
  <c r="Q16" i="3" s="1"/>
  <c r="K15" i="3"/>
  <c r="K14" i="3" s="1"/>
  <c r="F15" i="3"/>
  <c r="S14" i="3"/>
  <c r="R14" i="3"/>
  <c r="R94" i="3" s="1"/>
  <c r="P14" i="3"/>
  <c r="O14" i="3"/>
  <c r="N14" i="3"/>
  <c r="M14" i="3"/>
  <c r="L14" i="3"/>
  <c r="J14" i="3"/>
  <c r="I14" i="3"/>
  <c r="H14" i="3"/>
  <c r="G14" i="3"/>
  <c r="K9" i="3"/>
  <c r="Q93" i="3" l="1"/>
  <c r="Q91" i="3" s="1"/>
  <c r="F91" i="3"/>
  <c r="M13" i="3"/>
  <c r="M12" i="3" s="1"/>
  <c r="L13" i="3"/>
  <c r="L12" i="3" s="1"/>
  <c r="F67" i="3"/>
  <c r="L85" i="3"/>
  <c r="P85" i="3"/>
  <c r="Q56" i="3"/>
  <c r="Q70" i="3"/>
  <c r="S94" i="3"/>
  <c r="Q27" i="3"/>
  <c r="G16" i="7"/>
  <c r="Q68" i="3"/>
  <c r="G40" i="3"/>
  <c r="I78" i="3"/>
  <c r="F58" i="3"/>
  <c r="M85" i="3"/>
  <c r="Q59" i="3"/>
  <c r="I58" i="3"/>
  <c r="H17" i="3"/>
  <c r="Q89" i="3"/>
  <c r="F64" i="3"/>
  <c r="F62" i="3"/>
  <c r="F78" i="3"/>
  <c r="Q88" i="3"/>
  <c r="G17" i="3"/>
  <c r="Q60" i="3"/>
  <c r="Q66" i="3"/>
  <c r="Q64" i="3" s="1"/>
  <c r="Q73" i="3"/>
  <c r="J85" i="3"/>
  <c r="N85" i="3"/>
  <c r="K85" i="3"/>
  <c r="O17" i="3"/>
  <c r="O13" i="3" s="1"/>
  <c r="O12" i="3" s="1"/>
  <c r="O85" i="3"/>
  <c r="R13" i="3"/>
  <c r="F14" i="3"/>
  <c r="F50" i="3"/>
  <c r="Q50" i="3" s="1"/>
  <c r="K81" i="3"/>
  <c r="K78" i="3" s="1"/>
  <c r="Q20" i="3"/>
  <c r="Q19" i="3" s="1"/>
  <c r="Q78" i="3"/>
  <c r="K17" i="3"/>
  <c r="K13" i="3" s="1"/>
  <c r="K12" i="3" s="1"/>
  <c r="Q29" i="3"/>
  <c r="N17" i="3"/>
  <c r="N13" i="3" s="1"/>
  <c r="N12" i="3" s="1"/>
  <c r="Q87" i="3"/>
  <c r="Q15" i="3"/>
  <c r="Q14" i="3" s="1"/>
  <c r="J17" i="3"/>
  <c r="J13" i="3" s="1"/>
  <c r="J12" i="3" s="1"/>
  <c r="Q30" i="3"/>
  <c r="L17" i="3"/>
  <c r="P17" i="3"/>
  <c r="P13" i="3" s="1"/>
  <c r="P12" i="3" s="1"/>
  <c r="F35" i="3"/>
  <c r="G35" i="3"/>
  <c r="Q36" i="3"/>
  <c r="Q35" i="3" s="1"/>
  <c r="I17" i="3"/>
  <c r="I13" i="3" s="1"/>
  <c r="I12" i="3" s="1"/>
  <c r="F19" i="3"/>
  <c r="F17" i="3" s="1"/>
  <c r="M17" i="3"/>
  <c r="Q18" i="3"/>
  <c r="S13" i="3"/>
  <c r="E48" i="3"/>
  <c r="G13" i="3" l="1"/>
  <c r="G12" i="3" s="1"/>
  <c r="G94" i="3" s="1"/>
  <c r="F85" i="3"/>
  <c r="L94" i="3"/>
  <c r="H13" i="3"/>
  <c r="H12" i="3" s="1"/>
  <c r="H94" i="3" s="1"/>
  <c r="Q67" i="3"/>
  <c r="P94" i="3"/>
  <c r="Q40" i="3"/>
  <c r="I94" i="3"/>
  <c r="M94" i="3"/>
  <c r="Q58" i="3"/>
  <c r="O94" i="3"/>
  <c r="N94" i="3"/>
  <c r="Q17" i="3"/>
  <c r="K94" i="3"/>
  <c r="J94" i="3"/>
  <c r="F40" i="3"/>
  <c r="F13" i="3" s="1"/>
  <c r="F12" i="3" s="1"/>
  <c r="F94" i="3" l="1"/>
  <c r="Q85" i="3"/>
  <c r="Q13" i="3"/>
  <c r="Q12" i="3" s="1"/>
  <c r="G96" i="3"/>
  <c r="G97" i="3" s="1"/>
  <c r="E99" i="3"/>
  <c r="E21" i="2"/>
  <c r="D21" i="2"/>
  <c r="Q94" i="3" l="1"/>
  <c r="T95" i="3" s="1"/>
  <c r="F20" i="7"/>
  <c r="I19" i="7"/>
  <c r="H19" i="7"/>
  <c r="G19" i="7"/>
  <c r="F19" i="7" s="1"/>
  <c r="F18" i="7" s="1"/>
  <c r="I18" i="7"/>
  <c r="H18" i="7"/>
  <c r="F17" i="7"/>
  <c r="F16" i="7"/>
  <c r="I15" i="7"/>
  <c r="H15" i="7"/>
  <c r="G15" i="7"/>
  <c r="G14" i="7" s="1"/>
  <c r="G13" i="7" s="1"/>
  <c r="F13" i="7" s="1"/>
  <c r="I14" i="7"/>
  <c r="H14" i="7"/>
  <c r="I13" i="7"/>
  <c r="H13" i="7"/>
  <c r="I42" i="4"/>
  <c r="I46" i="4" s="1"/>
  <c r="I21" i="4"/>
  <c r="I19" i="4"/>
  <c r="I17" i="4"/>
  <c r="I15" i="4"/>
  <c r="I13" i="4"/>
  <c r="A31" i="2"/>
  <c r="E30" i="2"/>
  <c r="F30" i="2" s="1"/>
  <c r="D30" i="2"/>
  <c r="E29" i="2"/>
  <c r="F29" i="2" s="1"/>
  <c r="F26" i="2" s="1"/>
  <c r="F25" i="2" s="1"/>
  <c r="D29" i="2"/>
  <c r="D26" i="2" s="1"/>
  <c r="D25" i="2" s="1"/>
  <c r="F22" i="2"/>
  <c r="F21" i="2"/>
  <c r="F18" i="2" s="1"/>
  <c r="F13" i="2" s="1"/>
  <c r="F23" i="2" s="1"/>
  <c r="E18" i="2"/>
  <c r="E26" i="2" s="1"/>
  <c r="E25" i="2" s="1"/>
  <c r="D18" i="2"/>
  <c r="D13" i="2" s="1"/>
  <c r="D23" i="2" s="1"/>
  <c r="D31" i="2" s="1"/>
  <c r="E13" i="2"/>
  <c r="E23" i="2" s="1"/>
  <c r="E31" i="2" s="1"/>
  <c r="F31" i="2" s="1"/>
  <c r="C3" i="2"/>
  <c r="G18" i="7" l="1"/>
  <c r="I28" i="4"/>
  <c r="I27" i="4" s="1"/>
  <c r="I44" i="4"/>
  <c r="F15" i="7"/>
  <c r="F14" i="7"/>
</calcChain>
</file>

<file path=xl/sharedStrings.xml><?xml version="1.0" encoding="utf-8"?>
<sst xmlns="http://schemas.openxmlformats.org/spreadsheetml/2006/main" count="905" uniqueCount="475">
  <si>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</si>
  <si>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</si>
  <si>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</si>
  <si>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</si>
  <si>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</si>
  <si>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</si>
  <si>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</si>
  <si>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</si>
  <si>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</si>
  <si>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</si>
  <si>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</si>
  <si>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</si>
  <si>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</si>
  <si>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</si>
  <si>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</si>
  <si>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</si>
  <si>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</si>
  <si>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</si>
  <si>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</si>
  <si>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</si>
  <si>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</si>
  <si>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</si>
  <si>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</si>
  <si>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</si>
  <si>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</si>
  <si>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</si>
  <si>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</si>
  <si>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</si>
  <si>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</si>
  <si>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</si>
  <si>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</si>
  <si>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</si>
  <si>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</si>
  <si>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</si>
  <si>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</si>
  <si>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</si>
  <si>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</si>
  <si>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</si>
  <si>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</si>
  <si>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</si>
  <si>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</si>
  <si>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</si>
  <si>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</si>
  <si>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</si>
  <si>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</si>
  <si>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</si>
  <si>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</si>
  <si>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</si>
  <si>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</si>
  <si>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</si>
  <si>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</si>
  <si>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</si>
  <si>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</si>
  <si>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</si>
  <si>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</si>
  <si>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</si>
  <si>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</si>
  <si>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</si>
  <si>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</si>
  <si>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</si>
  <si>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</si>
  <si>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</si>
  <si>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</si>
  <si>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</si>
  <si>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</si>
  <si>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</si>
  <si>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</si>
  <si>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</si>
  <si>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</si>
  <si>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</si>
  <si>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</si>
  <si>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</si>
  <si>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</si>
  <si>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</si>
  <si>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</si>
  <si>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</si>
  <si>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</si>
  <si>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</si>
  <si>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</si>
  <si>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</si>
  <si>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</si>
  <si>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</si>
  <si>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</si>
  <si>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</si>
  <si>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</si>
  <si>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</si>
  <si>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</si>
  <si>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</si>
  <si>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</si>
  <si>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</si>
  <si>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</si>
  <si>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</si>
  <si>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</si>
  <si>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</si>
  <si>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</si>
  <si>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</si>
  <si>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</si>
  <si>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</si>
  <si>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</si>
  <si>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</si>
  <si>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</si>
  <si>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</si>
  <si>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</si>
  <si>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</si>
  <si>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</si>
  <si>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</si>
  <si>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</si>
  <si>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</si>
  <si>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</si>
  <si>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</si>
  <si>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</si>
  <si>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</si>
  <si>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</si>
  <si>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</si>
  <si>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</si>
  <si>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</si>
  <si>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</si>
  <si>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</si>
  <si>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</si>
  <si>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</si>
  <si>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</si>
  <si>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</si>
  <si>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</si>
  <si>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</si>
  <si>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</si>
  <si>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</si>
  <si>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</si>
  <si>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</si>
  <si>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</si>
  <si>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</si>
  <si>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</si>
  <si>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</si>
  <si>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</si>
  <si>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</si>
  <si>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</si>
  <si>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</si>
  <si>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</si>
  <si>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</si>
  <si>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</si>
  <si>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</si>
  <si>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</si>
  <si>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</si>
  <si>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</si>
  <si>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</si>
  <si>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</si>
  <si>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</si>
  <si>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</si>
  <si>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</si>
  <si>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</si>
  <si>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</si>
  <si>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</si>
  <si>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</si>
  <si>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</si>
  <si>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</si>
  <si>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</si>
  <si>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</si>
  <si>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</si>
  <si>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</si>
  <si>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</si>
  <si>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</si>
  <si>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</si>
  <si>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</si>
  <si>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</si>
  <si>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</si>
  <si>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</si>
  <si>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</si>
  <si>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</si>
  <si>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</si>
  <si>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</si>
  <si>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</si>
  <si>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</si>
  <si>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</si>
  <si>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</si>
  <si>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</si>
  <si>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</si>
  <si>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</si>
  <si>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</si>
  <si>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</si>
  <si>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</si>
  <si>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</si>
  <si>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</si>
  <si>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</si>
  <si>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</si>
  <si>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</si>
  <si>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</si>
  <si>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</si>
  <si>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</si>
  <si>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</si>
  <si>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</si>
  <si>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</si>
  <si>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</si>
  <si>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</si>
  <si>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</si>
  <si>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</si>
  <si>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</si>
  <si>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</si>
  <si>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</si>
  <si>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</si>
  <si>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</si>
  <si>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</si>
  <si>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</si>
  <si>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</si>
  <si>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</si>
  <si>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</si>
  <si>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</si>
  <si>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</si>
  <si>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</si>
  <si>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</si>
  <si>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</si>
  <si>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</si>
  <si>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</si>
  <si>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</si>
  <si>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</si>
  <si>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</si>
  <si>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</si>
  <si>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</si>
  <si>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</si>
  <si>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</si>
  <si>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</si>
  <si>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</si>
  <si>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</si>
  <si>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</si>
  <si>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</si>
  <si>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</si>
  <si>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</si>
  <si>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</si>
  <si>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</si>
  <si>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</si>
  <si>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</si>
  <si>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</si>
  <si>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</si>
  <si>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</si>
  <si>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</si>
  <si>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</si>
  <si>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</si>
  <si>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</si>
  <si>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</si>
  <si>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</si>
  <si>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</si>
  <si>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</si>
  <si>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</si>
  <si>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</si>
  <si>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</si>
  <si>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</si>
  <si>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</si>
  <si>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</si>
  <si>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</si>
  <si>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</si>
  <si>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</si>
  <si>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</si>
  <si>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</si>
  <si>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</si>
  <si>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</si>
  <si>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</si>
  <si>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</si>
  <si>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</si>
  <si>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</si>
  <si>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</si>
  <si>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</si>
  <si>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</si>
  <si>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</si>
  <si>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</si>
  <si>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</si>
  <si>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</si>
  <si>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</si>
  <si>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</si>
  <si>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</si>
  <si>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</si>
  <si>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</si>
  <si>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</si>
  <si>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</si>
  <si>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</si>
  <si>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</si>
  <si>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</si>
  <si>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</si>
  <si>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</si>
  <si>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</si>
  <si>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</si>
  <si>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</si>
  <si>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</si>
  <si>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</si>
  <si>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</si>
  <si>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</si>
  <si>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</si>
  <si>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</si>
  <si>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</si>
  <si>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</si>
  <si>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</si>
  <si>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</si>
  <si>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</si>
  <si>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</si>
  <si>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</si>
  <si>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</si>
  <si>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</si>
  <si>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</si>
  <si>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</si>
  <si>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</si>
  <si>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</si>
  <si>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</si>
  <si>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</si>
  <si>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</si>
  <si>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</si>
  <si>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</si>
  <si>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</si>
  <si>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</si>
  <si>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</si>
  <si>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роезервний фонд</t>
  </si>
  <si>
    <t xml:space="preserve">Додаток № 4 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</si>
  <si>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</si>
  <si>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</si>
  <si>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</si>
  <si>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</si>
  <si>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</si>
  <si>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Державний бюджет України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</si>
  <si>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</si>
  <si>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</si>
  <si>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</si>
  <si>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</si>
  <si>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</si>
  <si>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</si>
  <si>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</si>
  <si>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</si>
  <si>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</si>
  <si>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23527000000</t>
  </si>
  <si>
    <t>Бюджет Балаклеївської сільської територіальної громади</t>
  </si>
  <si>
    <t>23529000000</t>
  </si>
  <si>
    <t>Бюджет Березняківської сільської територіальної громади</t>
  </si>
  <si>
    <t>23549000000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</si>
  <si>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</si>
  <si>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</si>
  <si>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</si>
  <si>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</si>
  <si>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</si>
  <si>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</si>
  <si>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</si>
  <si>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</si>
  <si>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</si>
  <si>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</si>
  <si>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</si>
  <si>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23521000000</t>
  </si>
  <si>
    <t>Бюджет Степанківської сільської територіальної громади</t>
  </si>
  <si>
    <t>ІІ. Трансферти із спеціального фонду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</si>
  <si>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</si>
  <si>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</si>
  <si>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</si>
  <si>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</si>
  <si>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</si>
  <si>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</si>
  <si>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</si>
  <si>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</si>
  <si>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</si>
  <si>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</si>
  <si>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</si>
  <si>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</si>
  <si>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</si>
  <si>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</si>
  <si>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</si>
  <si>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</si>
  <si>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</si>
  <si>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</si>
  <si>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</si>
  <si>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</si>
  <si>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</si>
  <si>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</si>
  <si>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</si>
  <si>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</si>
  <si>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</si>
  <si>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</si>
  <si>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</si>
  <si>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</si>
  <si>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</si>
  <si>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</si>
  <si>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</si>
  <si>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</si>
  <si>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</si>
  <si>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</si>
  <si>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</si>
  <si>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</si>
  <si>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>Перелік 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</si>
  <si>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</si>
  <si>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</si>
  <si>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Утримання Центру професійного розвитку педагогічних працівників Білозірської сільської  ради</t>
  </si>
  <si>
    <t xml:space="preserve">утримання КЗ «Місцева пожежна команда» Степанківської сільської ради </t>
  </si>
  <si>
    <t/>
  </si>
  <si>
    <t>41050000</t>
  </si>
  <si>
    <t>Субвенції з місцевих бюджетів іншим місцевим бюджетам</t>
  </si>
  <si>
    <t>дефіцит ЗФ</t>
  </si>
  <si>
    <t>дефіцит СФ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</si>
  <si>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</si>
  <si>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</si>
  <si>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</si>
  <si>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</si>
  <si>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</si>
  <si>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"Про бюджет Білозірської сільської  територіальної громади  на 2024 рік"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</si>
  <si>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</si>
  <si>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</si>
  <si>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</si>
  <si>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</si>
  <si>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</si>
  <si>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</si>
  <si>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</si>
  <si>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</si>
  <si>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</si>
  <si>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</si>
  <si>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</si>
  <si>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</si>
  <si>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</si>
  <si>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</si>
  <si>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</si>
  <si>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 xml:space="preserve">Оборот.залишок </t>
  </si>
  <si>
    <t>Міжбюджетні трансферти на 2024 рік</t>
  </si>
  <si>
    <t>Розподіл витрат місцевого бюджету на реалізацію місцевих/регіональних програм у 2024 році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</si>
  <si>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</si>
  <si>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</si>
  <si>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</si>
  <si>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</si>
  <si>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</si>
  <si>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</si>
  <si>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</si>
  <si>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</si>
  <si>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</si>
  <si>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</si>
  <si>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</si>
  <si>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</si>
  <si>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</si>
  <si>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 xml:space="preserve">рішення сільської ради від 22.12.2020 № 4-18/VIII,  зміни  від   22.12.2022 року № 45-21/VIII 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</si>
  <si>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</si>
  <si>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</si>
  <si>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</si>
  <si>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</si>
  <si>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</si>
  <si>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На 2024 рік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</si>
  <si>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</si>
  <si>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</si>
  <si>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</si>
  <si>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</si>
  <si>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Програма «Членські внески на 2021-2025 роки» (зі змінами)</t>
  </si>
  <si>
    <t xml:space="preserve"> рішення сільської ради від 22.12.2020 року № 4-20/VIII, зміни від 28.02.2023 № 47-1/VIII</t>
  </si>
  <si>
    <t>0217321</t>
  </si>
  <si>
    <t>7321</t>
  </si>
  <si>
    <t>Будівництво освітніх установ та закладів</t>
  </si>
  <si>
    <t>8000</t>
  </si>
  <si>
    <t>Додаток № 7</t>
  </si>
  <si>
    <t>Додаток 6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</si>
  <si>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</si>
  <si>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</si>
  <si>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</si>
  <si>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</si>
  <si>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</si>
  <si>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</si>
  <si>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</si>
  <si>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</si>
  <si>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</si>
  <si>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</si>
  <si>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Додаток №5</t>
  </si>
  <si>
    <t>Обсяги капітальних вкладень бюджету у розрізі інвестиційних проектів</t>
  </si>
  <si>
    <t>у 2024 році</t>
  </si>
  <si>
    <t>Програма «Забезпечення виконання судових рішень та виконавчих документів на 2023-2025 роки»</t>
  </si>
  <si>
    <t>рішення сільської ради від 26.09.2023 №  59-3/VIII</t>
  </si>
  <si>
    <t>Комплексна програма розвитку надання соціальних послуг КЗ «ЦНСП Білозірської сільської ради» на 2024 рік»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</si>
  <si>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</si>
  <si>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</si>
  <si>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</si>
  <si>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Про затвердження Програми та Порядку безоплатного поховання померлих (загиблих) військовослужбовців на 2024-2025 роки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</si>
  <si>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</si>
  <si>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</si>
  <si>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>3719730</t>
  </si>
  <si>
    <t>9730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</si>
  <si>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</si>
  <si>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</si>
  <si>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 xml:space="preserve"> рішення сільської ради від 20.12.2023 року № 64-6/VIII</t>
  </si>
  <si>
    <t xml:space="preserve"> рішення сільської ради від 20.12.2023 року № 64-7/VIII</t>
  </si>
  <si>
    <t xml:space="preserve"> рішення сільської ради від 20.12.2023 року № 64-8/VIII</t>
  </si>
  <si>
    <t xml:space="preserve"> рішення сільської ради від 22.12.2020 року № 4-30/VIII, зміни від 16.04.2021.№11-2/VІІІ, від 29.03.2023 № 48-4/VІІІ</t>
  </si>
  <si>
    <t xml:space="preserve"> рішення сільської ради від 20.12.2023 року № 64-32/VIII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</si>
</sst>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66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CCC1DA"/>
        <bgColor rgb="FFB9CDE5"/>
      </patternFill>
    </fill>
    <fill>
      <patternFill patternType="solid">
        <fgColor rgb="FFB9CDE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0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2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8">
    <xf numFmtId="0" fontId="0" fillId="0" borderId="0" xfId="0"/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6" fillId="0" borderId="0" xfId="1" applyFont="1" applyAlignment="1">
      <alignment vertical="center"/>
    </xf>
    <xf numFmtId="0" fontId="6" fillId="0" borderId="0" xfId="1" applyFont="1"/>
    <xf numFmtId="0" fontId="9" fillId="0" borderId="3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2" fillId="0" borderId="0" xfId="1" applyFont="1"/>
    <xf numFmtId="0" fontId="7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vertical="center"/>
    </xf>
    <xf numFmtId="164" fontId="7" fillId="3" borderId="4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13" fillId="3" borderId="8" xfId="1" applyFont="1" applyFill="1" applyBorder="1" applyAlignment="1">
      <alignment vertical="center" wrapText="1"/>
    </xf>
    <xf numFmtId="164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164" fontId="13" fillId="3" borderId="7" xfId="1" applyNumberFormat="1" applyFont="1" applyFill="1" applyBorder="1" applyAlignment="1">
      <alignment vertical="center"/>
    </xf>
    <xf numFmtId="164" fontId="13" fillId="3" borderId="8" xfId="1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164" fontId="13" fillId="0" borderId="14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3" borderId="16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 wrapText="1"/>
    </xf>
    <xf numFmtId="0" fontId="13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5" fillId="0" borderId="15" xfId="1" applyNumberFormat="1" applyFont="1" applyBorder="1" applyAlignment="1">
      <alignment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wrapText="1"/>
    </xf>
    <xf numFmtId="164" fontId="13" fillId="3" borderId="11" xfId="1" applyNumberFormat="1" applyFont="1" applyFill="1" applyBorder="1" applyAlignment="1">
      <alignment vertical="center"/>
    </xf>
    <xf numFmtId="164" fontId="13" fillId="3" borderId="9" xfId="1" applyNumberFormat="1" applyFont="1" applyFill="1" applyBorder="1" applyAlignment="1">
      <alignment vertical="center"/>
    </xf>
    <xf numFmtId="0" fontId="16" fillId="0" borderId="17" xfId="1" applyFont="1" applyBorder="1" applyAlignment="1">
      <alignment vertical="center" wrapText="1"/>
    </xf>
    <xf numFmtId="164" fontId="13" fillId="3" borderId="12" xfId="1" applyNumberFormat="1" applyFont="1" applyFill="1" applyBorder="1" applyAlignment="1">
      <alignment vertical="center"/>
    </xf>
    <xf numFmtId="164" fontId="13" fillId="3" borderId="1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wrapText="1"/>
    </xf>
    <xf numFmtId="164" fontId="7" fillId="3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2" fillId="2" borderId="0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9" fillId="2" borderId="0" xfId="0" applyFont="1" applyFill="1" applyBorder="1" applyAlignment="1" applyProtection="1">
      <alignment horizontal="right" vertical="top" wrapText="1"/>
    </xf>
    <xf numFmtId="0" fontId="19" fillId="2" borderId="0" xfId="0" applyFont="1" applyFill="1" applyAlignment="1">
      <alignment horizontal="right"/>
    </xf>
    <xf numFmtId="0" fontId="18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18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wrapText="1"/>
    </xf>
    <xf numFmtId="0" fontId="23" fillId="0" borderId="0" xfId="0" applyFont="1" applyBorder="1" applyAlignment="1" applyProtection="1">
      <alignment horizontal="left" vertical="top" wrapText="1"/>
    </xf>
    <xf numFmtId="0" fontId="23" fillId="0" borderId="0" xfId="0" applyFont="1"/>
    <xf numFmtId="0" fontId="23" fillId="0" borderId="20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23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top" wrapText="1"/>
    </xf>
    <xf numFmtId="0" fontId="24" fillId="5" borderId="2" xfId="0" applyFont="1" applyFill="1" applyBorder="1" applyAlignment="1" applyProtection="1">
      <alignment horizontal="center" vertical="top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2" xfId="0" applyNumberFormat="1" applyFont="1" applyFill="1" applyBorder="1" applyAlignment="1" applyProtection="1">
      <alignment horizontal="right" vertical="top" wrapText="1"/>
    </xf>
    <xf numFmtId="0" fontId="23" fillId="5" borderId="0" xfId="0" applyFont="1" applyFill="1"/>
    <xf numFmtId="49" fontId="24" fillId="0" borderId="2" xfId="0" applyNumberFormat="1" applyFont="1" applyBorder="1" applyAlignment="1" applyProtection="1">
      <alignment horizontal="center" vertical="top" wrapText="1"/>
    </xf>
    <xf numFmtId="0" fontId="24" fillId="0" borderId="2" xfId="0" applyFont="1" applyBorder="1" applyAlignment="1" applyProtection="1">
      <alignment horizontal="center" vertical="top" wrapText="1"/>
    </xf>
    <xf numFmtId="0" fontId="24" fillId="0" borderId="2" xfId="0" applyFont="1" applyBorder="1" applyAlignment="1" applyProtection="1">
      <alignment horizontal="left" vertical="top" wrapText="1"/>
    </xf>
    <xf numFmtId="4" fontId="24" fillId="0" borderId="2" xfId="0" applyNumberFormat="1" applyFont="1" applyBorder="1" applyAlignment="1" applyProtection="1">
      <alignment horizontal="right" vertical="top" wrapText="1"/>
    </xf>
    <xf numFmtId="0" fontId="23" fillId="0" borderId="2" xfId="0" applyFont="1" applyBorder="1" applyAlignment="1" applyProtection="1">
      <alignment horizontal="left" vertical="center" wrapText="1"/>
    </xf>
    <xf numFmtId="4" fontId="23" fillId="0" borderId="2" xfId="0" applyNumberFormat="1" applyFont="1" applyBorder="1" applyAlignment="1" applyProtection="1">
      <alignment horizontal="right" vertical="center" wrapText="1"/>
    </xf>
    <xf numFmtId="4" fontId="23" fillId="6" borderId="2" xfId="0" applyNumberFormat="1" applyFont="1" applyFill="1" applyBorder="1" applyAlignment="1" applyProtection="1">
      <alignment horizontal="right" vertical="center" wrapText="1"/>
    </xf>
    <xf numFmtId="4" fontId="26" fillId="0" borderId="2" xfId="0" applyNumberFormat="1" applyFont="1" applyBorder="1" applyAlignment="1" applyProtection="1">
      <alignment horizontal="right" vertical="center" wrapText="1"/>
    </xf>
    <xf numFmtId="4" fontId="26" fillId="6" borderId="2" xfId="0" applyNumberFormat="1" applyFont="1" applyFill="1" applyBorder="1" applyAlignment="1" applyProtection="1">
      <alignment horizontal="right" vertical="center" wrapText="1"/>
    </xf>
    <xf numFmtId="4" fontId="23" fillId="0" borderId="19" xfId="0" applyNumberFormat="1" applyFont="1" applyBorder="1" applyAlignment="1" applyProtection="1">
      <alignment horizontal="right" vertical="center" wrapText="1"/>
    </xf>
    <xf numFmtId="0" fontId="24" fillId="0" borderId="2" xfId="0" applyFont="1" applyBorder="1" applyAlignment="1" applyProtection="1">
      <alignment horizontal="left" vertical="center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4" fontId="23" fillId="0" borderId="0" xfId="0" applyNumberFormat="1" applyFont="1"/>
    <xf numFmtId="49" fontId="23" fillId="0" borderId="2" xfId="0" applyNumberFormat="1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4" fontId="23" fillId="0" borderId="18" xfId="0" applyNumberFormat="1" applyFont="1" applyBorder="1" applyAlignment="1" applyProtection="1">
      <alignment horizontal="right" vertical="top" wrapText="1"/>
    </xf>
    <xf numFmtId="4" fontId="23" fillId="0" borderId="19" xfId="0" applyNumberFormat="1" applyFont="1" applyBorder="1" applyAlignment="1" applyProtection="1">
      <alignment horizontal="right" vertical="top" wrapText="1"/>
    </xf>
    <xf numFmtId="0" fontId="25" fillId="0" borderId="2" xfId="0" applyFont="1" applyBorder="1" applyAlignment="1" applyProtection="1">
      <alignment horizontal="left" vertical="top" wrapText="1"/>
    </xf>
    <xf numFmtId="4" fontId="25" fillId="0" borderId="2" xfId="0" applyNumberFormat="1" applyFont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" fontId="25" fillId="0" borderId="18" xfId="0" applyNumberFormat="1" applyFont="1" applyBorder="1" applyAlignment="1" applyProtection="1">
      <alignment horizontal="right" vertical="top" wrapText="1"/>
    </xf>
    <xf numFmtId="4" fontId="25" fillId="0" borderId="19" xfId="0" applyNumberFormat="1" applyFont="1" applyBorder="1" applyAlignment="1" applyProtection="1">
      <alignment horizontal="right" vertical="top" wrapText="1"/>
    </xf>
    <xf numFmtId="0" fontId="27" fillId="0" borderId="0" xfId="0" applyFont="1" applyBorder="1" applyAlignment="1" applyProtection="1">
      <alignment horizontal="left" vertical="top" wrapText="1"/>
    </xf>
    <xf numFmtId="0" fontId="27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left" vertical="top" wrapText="1"/>
    </xf>
    <xf numFmtId="4" fontId="28" fillId="0" borderId="2" xfId="0" applyNumberFormat="1" applyFont="1" applyBorder="1" applyAlignment="1" applyProtection="1">
      <alignment horizontal="right" vertical="top" wrapText="1"/>
    </xf>
    <xf numFmtId="4" fontId="28" fillId="6" borderId="2" xfId="0" applyNumberFormat="1" applyFont="1" applyFill="1" applyBorder="1" applyAlignment="1" applyProtection="1">
      <alignment horizontal="right" vertical="top" wrapText="1"/>
    </xf>
    <xf numFmtId="0" fontId="27" fillId="0" borderId="0" xfId="0" applyFont="1"/>
    <xf numFmtId="4" fontId="25" fillId="0" borderId="21" xfId="0" applyNumberFormat="1" applyFont="1" applyBorder="1" applyAlignment="1" applyProtection="1">
      <alignment horizontal="right" vertical="top" wrapText="1"/>
    </xf>
    <xf numFmtId="4" fontId="25" fillId="0" borderId="22" xfId="0" applyNumberFormat="1" applyFont="1" applyBorder="1" applyAlignment="1" applyProtection="1">
      <alignment horizontal="right" vertical="top" wrapText="1"/>
    </xf>
    <xf numFmtId="4" fontId="25" fillId="0" borderId="23" xfId="0" applyNumberFormat="1" applyFont="1" applyBorder="1" applyAlignment="1" applyProtection="1">
      <alignment horizontal="right" vertical="top" wrapText="1"/>
    </xf>
    <xf numFmtId="4" fontId="25" fillId="2" borderId="2" xfId="0" applyNumberFormat="1" applyFont="1" applyFill="1" applyBorder="1" applyAlignment="1" applyProtection="1">
      <alignment horizontal="right" vertical="top" wrapText="1"/>
    </xf>
    <xf numFmtId="4" fontId="23" fillId="0" borderId="23" xfId="0" applyNumberFormat="1" applyFont="1" applyBorder="1" applyAlignment="1" applyProtection="1">
      <alignment horizontal="right" vertical="top" wrapText="1"/>
    </xf>
    <xf numFmtId="0" fontId="25" fillId="0" borderId="0" xfId="0" applyFont="1" applyBorder="1" applyAlignment="1" applyProtection="1">
      <alignment horizontal="left" vertical="top" wrapText="1"/>
    </xf>
    <xf numFmtId="49" fontId="25" fillId="0" borderId="2" xfId="0" applyNumberFormat="1" applyFont="1" applyBorder="1" applyAlignment="1" applyProtection="1">
      <alignment horizontal="center" vertical="center" wrapText="1"/>
    </xf>
    <xf numFmtId="4" fontId="25" fillId="6" borderId="18" xfId="0" applyNumberFormat="1" applyFont="1" applyFill="1" applyBorder="1" applyAlignment="1" applyProtection="1">
      <alignment horizontal="right" vertical="top" wrapText="1"/>
    </xf>
    <xf numFmtId="0" fontId="25" fillId="0" borderId="0" xfId="0" applyFont="1"/>
    <xf numFmtId="4" fontId="23" fillId="0" borderId="22" xfId="0" applyNumberFormat="1" applyFont="1" applyBorder="1" applyAlignment="1" applyProtection="1">
      <alignment horizontal="right" vertical="top" wrapText="1"/>
    </xf>
    <xf numFmtId="4" fontId="23" fillId="2" borderId="22" xfId="0" applyNumberFormat="1" applyFont="1" applyFill="1" applyBorder="1" applyAlignment="1" applyProtection="1">
      <alignment horizontal="right" vertical="top" wrapText="1"/>
    </xf>
    <xf numFmtId="4" fontId="23" fillId="2" borderId="21" xfId="0" applyNumberFormat="1" applyFont="1" applyFill="1" applyBorder="1" applyAlignment="1" applyProtection="1">
      <alignment horizontal="right" vertical="top" wrapText="1"/>
    </xf>
    <xf numFmtId="4" fontId="23" fillId="0" borderId="20" xfId="0" applyNumberFormat="1" applyFont="1" applyBorder="1" applyAlignment="1" applyProtection="1">
      <alignment horizontal="right" vertical="top" wrapText="1"/>
    </xf>
    <xf numFmtId="0" fontId="25" fillId="0" borderId="18" xfId="0" applyFont="1" applyBorder="1" applyAlignment="1" applyProtection="1">
      <alignment horizontal="left" vertical="top" wrapText="1"/>
    </xf>
    <xf numFmtId="4" fontId="23" fillId="6" borderId="22" xfId="0" applyNumberFormat="1" applyFont="1" applyFill="1" applyBorder="1" applyAlignment="1" applyProtection="1">
      <alignment horizontal="right" vertical="top" wrapText="1"/>
    </xf>
    <xf numFmtId="4" fontId="23" fillId="6" borderId="21" xfId="0" applyNumberFormat="1" applyFont="1" applyFill="1" applyBorder="1" applyAlignment="1" applyProtection="1">
      <alignment horizontal="right" vertical="top" wrapText="1"/>
    </xf>
    <xf numFmtId="4" fontId="24" fillId="0" borderId="20" xfId="0" applyNumberFormat="1" applyFont="1" applyBorder="1" applyAlignment="1" applyProtection="1">
      <alignment horizontal="righ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center" vertical="center" wrapText="1"/>
    </xf>
    <xf numFmtId="4" fontId="28" fillId="0" borderId="18" xfId="0" applyNumberFormat="1" applyFont="1" applyBorder="1" applyAlignment="1" applyProtection="1">
      <alignment horizontal="right" vertical="top" wrapText="1"/>
    </xf>
    <xf numFmtId="4" fontId="28" fillId="0" borderId="19" xfId="0" applyNumberFormat="1" applyFont="1" applyBorder="1" applyAlignment="1" applyProtection="1">
      <alignment horizontal="right" vertical="top" wrapText="1"/>
    </xf>
    <xf numFmtId="0" fontId="26" fillId="0" borderId="0" xfId="0" applyFont="1"/>
    <xf numFmtId="49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left" vertical="top" wrapText="1"/>
    </xf>
    <xf numFmtId="0" fontId="29" fillId="0" borderId="0" xfId="0" applyFont="1" applyBorder="1" applyAlignment="1" applyProtection="1">
      <alignment horizontal="left" vertical="top" wrapText="1"/>
    </xf>
    <xf numFmtId="49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4" fontId="29" fillId="0" borderId="2" xfId="0" applyNumberFormat="1" applyFont="1" applyBorder="1" applyAlignment="1" applyProtection="1">
      <alignment horizontal="right" vertical="top" wrapText="1"/>
    </xf>
    <xf numFmtId="0" fontId="29" fillId="0" borderId="0" xfId="0" applyFont="1"/>
    <xf numFmtId="0" fontId="25" fillId="0" borderId="2" xfId="0" applyFont="1" applyBorder="1" applyAlignment="1" applyProtection="1">
      <alignment horizontal="left" vertical="center" wrapText="1"/>
    </xf>
    <xf numFmtId="4" fontId="23" fillId="0" borderId="20" xfId="0" applyNumberFormat="1" applyFont="1" applyBorder="1" applyAlignment="1" applyProtection="1">
      <alignment horizontal="right" vertical="center" wrapText="1"/>
    </xf>
    <xf numFmtId="4" fontId="23" fillId="0" borderId="24" xfId="0" applyNumberFormat="1" applyFont="1" applyBorder="1" applyAlignment="1" applyProtection="1">
      <alignment horizontal="right" vertical="center" wrapText="1"/>
    </xf>
    <xf numFmtId="4" fontId="23" fillId="2" borderId="2" xfId="0" applyNumberFormat="1" applyFont="1" applyFill="1" applyBorder="1" applyAlignment="1" applyProtection="1">
      <alignment horizontal="right" vertical="center" wrapText="1"/>
    </xf>
    <xf numFmtId="4" fontId="25" fillId="0" borderId="2" xfId="0" applyNumberFormat="1" applyFont="1" applyBorder="1" applyAlignment="1" applyProtection="1">
      <alignment horizontal="right" vertical="center" wrapText="1"/>
    </xf>
    <xf numFmtId="4" fontId="25" fillId="6" borderId="2" xfId="0" applyNumberFormat="1" applyFont="1" applyFill="1" applyBorder="1" applyAlignment="1" applyProtection="1">
      <alignment horizontal="right" vertical="center" wrapText="1"/>
    </xf>
    <xf numFmtId="4" fontId="23" fillId="0" borderId="25" xfId="0" applyNumberFormat="1" applyFont="1" applyBorder="1" applyAlignment="1" applyProtection="1">
      <alignment horizontal="right" vertical="top" wrapText="1"/>
    </xf>
    <xf numFmtId="0" fontId="23" fillId="0" borderId="2" xfId="0" applyFont="1" applyBorder="1" applyAlignment="1" applyProtection="1">
      <alignment horizontal="center" vertical="top" wrapText="1"/>
    </xf>
    <xf numFmtId="4" fontId="23" fillId="6" borderId="2" xfId="0" applyNumberFormat="1" applyFont="1" applyFill="1" applyBorder="1" applyAlignment="1" applyProtection="1">
      <alignment horizontal="right" vertical="top" wrapText="1"/>
    </xf>
    <xf numFmtId="49" fontId="24" fillId="0" borderId="2" xfId="0" applyNumberFormat="1" applyFont="1" applyBorder="1" applyAlignment="1" applyProtection="1">
      <alignment horizontal="center" vertical="center" wrapText="1"/>
    </xf>
    <xf numFmtId="49" fontId="30" fillId="0" borderId="2" xfId="0" applyNumberFormat="1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165" fontId="23" fillId="0" borderId="0" xfId="0" applyNumberFormat="1" applyFont="1" applyBorder="1" applyAlignment="1" applyProtection="1">
      <alignment horizontal="right" vertical="top" wrapText="1"/>
    </xf>
    <xf numFmtId="4" fontId="23" fillId="2" borderId="2" xfId="0" applyNumberFormat="1" applyFont="1" applyFill="1" applyBorder="1" applyAlignment="1" applyProtection="1">
      <alignment horizontal="right" vertical="top" wrapText="1"/>
    </xf>
    <xf numFmtId="0" fontId="24" fillId="0" borderId="0" xfId="0" applyFont="1" applyBorder="1" applyAlignment="1" applyProtection="1">
      <alignment horizontal="left" vertical="top" wrapText="1"/>
    </xf>
    <xf numFmtId="4" fontId="24" fillId="0" borderId="19" xfId="0" applyNumberFormat="1" applyFont="1" applyBorder="1" applyAlignment="1" applyProtection="1">
      <alignment horizontal="right" vertical="top" wrapText="1"/>
    </xf>
    <xf numFmtId="0" fontId="24" fillId="0" borderId="0" xfId="0" applyFont="1"/>
    <xf numFmtId="49" fontId="23" fillId="0" borderId="2" xfId="0" applyNumberFormat="1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49" fontId="30" fillId="0" borderId="2" xfId="0" applyNumberFormat="1" applyFont="1" applyBorder="1" applyAlignment="1" applyProtection="1">
      <alignment horizontal="left" vertical="top" wrapText="1"/>
    </xf>
    <xf numFmtId="4" fontId="30" fillId="6" borderId="2" xfId="0" applyNumberFormat="1" applyFont="1" applyFill="1" applyBorder="1" applyAlignment="1" applyProtection="1">
      <alignment horizontal="right" vertical="top" wrapText="1"/>
    </xf>
    <xf numFmtId="4" fontId="30" fillId="0" borderId="2" xfId="0" applyNumberFormat="1" applyFont="1" applyBorder="1" applyAlignment="1" applyProtection="1">
      <alignment horizontal="right" vertical="top" wrapText="1"/>
    </xf>
    <xf numFmtId="4" fontId="30" fillId="0" borderId="18" xfId="0" applyNumberFormat="1" applyFont="1" applyBorder="1" applyAlignment="1" applyProtection="1">
      <alignment horizontal="right" vertical="top" wrapText="1"/>
    </xf>
    <xf numFmtId="4" fontId="30" fillId="0" borderId="19" xfId="0" applyNumberFormat="1" applyFont="1" applyBorder="1" applyAlignment="1" applyProtection="1">
      <alignment horizontal="right" vertical="top" wrapText="1"/>
    </xf>
    <xf numFmtId="0" fontId="30" fillId="0" borderId="0" xfId="0" applyFont="1"/>
    <xf numFmtId="0" fontId="26" fillId="0" borderId="2" xfId="0" applyFont="1" applyBorder="1" applyAlignment="1" applyProtection="1">
      <alignment horizontal="left" vertical="center" wrapText="1"/>
    </xf>
    <xf numFmtId="4" fontId="26" fillId="0" borderId="2" xfId="0" applyNumberFormat="1" applyFont="1" applyBorder="1" applyAlignment="1" applyProtection="1">
      <alignment horizontal="right" vertical="top" wrapText="1"/>
    </xf>
    <xf numFmtId="4" fontId="26" fillId="6" borderId="2" xfId="0" applyNumberFormat="1" applyFont="1" applyFill="1" applyBorder="1" applyAlignment="1" applyProtection="1">
      <alignment horizontal="right" vertical="top" wrapText="1"/>
    </xf>
    <xf numFmtId="4" fontId="26" fillId="6" borderId="18" xfId="0" applyNumberFormat="1" applyFont="1" applyFill="1" applyBorder="1" applyAlignment="1" applyProtection="1">
      <alignment horizontal="right" vertical="top" wrapText="1"/>
    </xf>
    <xf numFmtId="4" fontId="26" fillId="2" borderId="2" xfId="0" applyNumberFormat="1" applyFont="1" applyFill="1" applyBorder="1" applyAlignment="1" applyProtection="1">
      <alignment horizontal="right" vertical="top" wrapText="1"/>
    </xf>
    <xf numFmtId="0" fontId="23" fillId="2" borderId="0" xfId="0" applyFont="1" applyFill="1" applyBorder="1" applyAlignment="1" applyProtection="1">
      <alignment horizontal="left" vertical="top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left" vertical="center" wrapText="1"/>
    </xf>
    <xf numFmtId="4" fontId="23" fillId="2" borderId="19" xfId="0" applyNumberFormat="1" applyFont="1" applyFill="1" applyBorder="1" applyAlignment="1" applyProtection="1">
      <alignment horizontal="right" vertical="top" wrapText="1"/>
    </xf>
    <xf numFmtId="0" fontId="23" fillId="2" borderId="0" xfId="0" applyFont="1" applyFill="1"/>
    <xf numFmtId="0" fontId="4" fillId="0" borderId="0" xfId="0" applyFont="1"/>
    <xf numFmtId="0" fontId="4" fillId="4" borderId="0" xfId="0" applyFont="1" applyFill="1"/>
    <xf numFmtId="4" fontId="4" fillId="0" borderId="0" xfId="0" applyNumberFormat="1" applyFont="1"/>
    <xf numFmtId="4" fontId="0" fillId="4" borderId="0" xfId="0" applyNumberFormat="1" applyFill="1"/>
    <xf numFmtId="0" fontId="2" fillId="2" borderId="0" xfId="0" applyFont="1" applyFill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right" vertical="top" wrapText="1"/>
    </xf>
    <xf numFmtId="0" fontId="32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top" wrapText="1"/>
    </xf>
    <xf numFmtId="4" fontId="32" fillId="0" borderId="2" xfId="0" applyNumberFormat="1" applyFont="1" applyBorder="1" applyAlignment="1" applyProtection="1">
      <alignment horizontal="right" vertical="top" wrapText="1"/>
    </xf>
    <xf numFmtId="4" fontId="31" fillId="0" borderId="2" xfId="0" applyNumberFormat="1" applyFont="1" applyBorder="1" applyAlignment="1" applyProtection="1">
      <alignment horizontal="right" vertical="top" wrapText="1"/>
    </xf>
    <xf numFmtId="4" fontId="31" fillId="2" borderId="2" xfId="0" applyNumberFormat="1" applyFont="1" applyFill="1" applyBorder="1" applyAlignment="1" applyProtection="1">
      <alignment horizontal="right" vertical="top" wrapText="1"/>
    </xf>
    <xf numFmtId="4" fontId="32" fillId="0" borderId="2" xfId="0" applyNumberFormat="1" applyFont="1" applyBorder="1" applyAlignment="1" applyProtection="1">
      <alignment horizontal="right" vertical="center" wrapText="1"/>
    </xf>
    <xf numFmtId="0" fontId="31" fillId="0" borderId="20" xfId="0" applyFont="1" applyBorder="1" applyAlignment="1" applyProtection="1">
      <alignment horizontal="right" vertical="top" wrapText="1"/>
    </xf>
    <xf numFmtId="0" fontId="31" fillId="0" borderId="2" xfId="0" applyFont="1" applyBorder="1" applyAlignment="1" applyProtection="1">
      <alignment horizontal="right" vertical="top" wrapText="1"/>
    </xf>
    <xf numFmtId="4" fontId="32" fillId="2" borderId="2" xfId="0" applyNumberFormat="1" applyFont="1" applyFill="1" applyBorder="1" applyAlignment="1" applyProtection="1">
      <alignment horizontal="right" vertical="top" wrapText="1"/>
    </xf>
    <xf numFmtId="4" fontId="31" fillId="2" borderId="2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Alignment="1" applyProtection="1"/>
    <xf numFmtId="0" fontId="33" fillId="0" borderId="0" xfId="0" applyFont="1"/>
    <xf numFmtId="0" fontId="37" fillId="0" borderId="2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6" fillId="0" borderId="0" xfId="0" applyFont="1" applyAlignment="1" applyProtection="1">
      <alignment wrapText="1"/>
    </xf>
    <xf numFmtId="0" fontId="33" fillId="0" borderId="0" xfId="0" applyFont="1" applyBorder="1" applyAlignment="1" applyProtection="1">
      <alignment horizontal="right" vertical="center" wrapText="1"/>
    </xf>
    <xf numFmtId="0" fontId="33" fillId="0" borderId="0" xfId="0" applyFont="1" applyAlignment="1" applyProtection="1">
      <alignment vertical="center" wrapText="1"/>
    </xf>
    <xf numFmtId="0" fontId="33" fillId="0" borderId="0" xfId="0" applyFont="1" applyBorder="1" applyAlignment="1" applyProtection="1">
      <alignment horizontal="right" vertical="top" wrapText="1"/>
    </xf>
    <xf numFmtId="0" fontId="33" fillId="0" borderId="0" xfId="0" applyFont="1" applyAlignment="1">
      <alignment horizontal="right"/>
    </xf>
    <xf numFmtId="0" fontId="33" fillId="0" borderId="0" xfId="0" applyFont="1" applyBorder="1" applyAlignment="1" applyProtection="1">
      <alignment vertical="top" wrapText="1"/>
    </xf>
    <xf numFmtId="0" fontId="33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36" fillId="0" borderId="0" xfId="0" applyFont="1" applyBorder="1" applyAlignment="1" applyProtection="1">
      <alignment horizontal="left" vertical="top" wrapText="1"/>
    </xf>
    <xf numFmtId="0" fontId="36" fillId="0" borderId="0" xfId="0" applyFont="1"/>
    <xf numFmtId="0" fontId="33" fillId="0" borderId="0" xfId="0" applyFont="1" applyBorder="1" applyAlignment="1" applyProtection="1">
      <alignment horizontal="left" vertical="top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left" vertical="center" wrapText="1"/>
    </xf>
    <xf numFmtId="4" fontId="37" fillId="0" borderId="2" xfId="0" applyNumberFormat="1" applyFont="1" applyBorder="1" applyAlignment="1" applyProtection="1">
      <alignment horizontal="right" vertical="center" wrapText="1"/>
    </xf>
    <xf numFmtId="4" fontId="37" fillId="0" borderId="18" xfId="0" applyNumberFormat="1" applyFont="1" applyBorder="1" applyAlignment="1" applyProtection="1">
      <alignment horizontal="right" vertical="center" wrapText="1"/>
    </xf>
    <xf numFmtId="0" fontId="33" fillId="0" borderId="2" xfId="0" applyFont="1" applyBorder="1" applyAlignment="1" applyProtection="1">
      <alignment vertical="center" wrapText="1"/>
    </xf>
    <xf numFmtId="0" fontId="33" fillId="0" borderId="2" xfId="0" applyFont="1" applyBorder="1" applyAlignment="1" applyProtection="1">
      <alignment horizontal="left" vertical="center" wrapText="1"/>
    </xf>
    <xf numFmtId="4" fontId="33" fillId="0" borderId="18" xfId="0" applyNumberFormat="1" applyFont="1" applyBorder="1" applyAlignment="1" applyProtection="1">
      <alignment horizontal="right" vertical="center" wrapText="1"/>
    </xf>
    <xf numFmtId="4" fontId="33" fillId="0" borderId="2" xfId="0" applyNumberFormat="1" applyFont="1" applyBorder="1" applyAlignment="1" applyProtection="1">
      <alignment horizontal="right" vertical="center" wrapText="1"/>
    </xf>
    <xf numFmtId="49" fontId="33" fillId="0" borderId="2" xfId="0" applyNumberFormat="1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vertical="center" wrapText="1"/>
    </xf>
    <xf numFmtId="4" fontId="33" fillId="2" borderId="2" xfId="0" applyNumberFormat="1" applyFont="1" applyFill="1" applyBorder="1" applyAlignment="1" applyProtection="1">
      <alignment horizontal="right" vertical="center" wrapText="1"/>
    </xf>
    <xf numFmtId="4" fontId="33" fillId="2" borderId="18" xfId="0" applyNumberFormat="1" applyFont="1" applyFill="1" applyBorder="1" applyAlignment="1" applyProtection="1">
      <alignment horizontal="right" vertical="center" wrapText="1"/>
    </xf>
    <xf numFmtId="4" fontId="33" fillId="0" borderId="0" xfId="0" applyNumberFormat="1" applyFont="1" applyBorder="1" applyAlignment="1" applyProtection="1">
      <alignment horizontal="left" vertical="top" wrapText="1"/>
    </xf>
    <xf numFmtId="0" fontId="36" fillId="0" borderId="0" xfId="0" applyFont="1" applyAlignment="1" applyProtection="1"/>
    <xf numFmtId="0" fontId="34" fillId="0" borderId="0" xfId="0" applyFont="1"/>
    <xf numFmtId="0" fontId="34" fillId="0" borderId="0" xfId="0" applyFont="1" applyAlignment="1">
      <alignment wrapText="1"/>
    </xf>
    <xf numFmtId="0" fontId="26" fillId="0" borderId="0" xfId="0" applyFont="1" applyBorder="1" applyAlignment="1" applyProtection="1">
      <alignment horizontal="right" vertical="top" wrapText="1"/>
    </xf>
    <xf numFmtId="0" fontId="26" fillId="0" borderId="0" xfId="0" applyFont="1" applyAlignment="1">
      <alignment horizontal="right"/>
    </xf>
    <xf numFmtId="0" fontId="39" fillId="0" borderId="3" xfId="0" applyFont="1" applyBorder="1" applyAlignment="1" applyProtection="1">
      <alignment vertical="top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4" fontId="26" fillId="0" borderId="22" xfId="0" applyNumberFormat="1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30" fillId="0" borderId="18" xfId="0" applyFont="1" applyBorder="1" applyAlignment="1" applyProtection="1">
      <alignment horizontal="left" vertical="center" wrapText="1"/>
    </xf>
    <xf numFmtId="0" fontId="26" fillId="0" borderId="2" xfId="0" applyFont="1" applyBorder="1"/>
    <xf numFmtId="4" fontId="26" fillId="0" borderId="2" xfId="0" applyNumberFormat="1" applyFont="1" applyBorder="1"/>
    <xf numFmtId="2" fontId="26" fillId="0" borderId="2" xfId="0" applyNumberFormat="1" applyFont="1" applyBorder="1"/>
    <xf numFmtId="49" fontId="28" fillId="0" borderId="2" xfId="0" applyNumberFormat="1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18" xfId="0" applyFont="1" applyBorder="1" applyAlignment="1" applyProtection="1">
      <alignment horizontal="left" vertical="top" wrapText="1"/>
    </xf>
    <xf numFmtId="0" fontId="28" fillId="0" borderId="2" xfId="0" applyFont="1" applyBorder="1" applyAlignment="1">
      <alignment wrapText="1"/>
    </xf>
    <xf numFmtId="4" fontId="28" fillId="0" borderId="2" xfId="0" applyNumberFormat="1" applyFont="1" applyBorder="1"/>
    <xf numFmtId="2" fontId="28" fillId="0" borderId="2" xfId="0" applyNumberFormat="1" applyFont="1" applyBorder="1"/>
    <xf numFmtId="0" fontId="28" fillId="0" borderId="0" xfId="0" applyFont="1"/>
    <xf numFmtId="0" fontId="26" fillId="0" borderId="18" xfId="0" applyFont="1" applyBorder="1" applyAlignment="1" applyProtection="1">
      <alignment horizontal="left" vertical="top" wrapText="1"/>
    </xf>
    <xf numFmtId="49" fontId="30" fillId="2" borderId="2" xfId="0" applyNumberFormat="1" applyFont="1" applyFill="1" applyBorder="1" applyAlignment="1" applyProtection="1">
      <alignment horizontal="center" vertical="top" wrapText="1"/>
    </xf>
    <xf numFmtId="0" fontId="30" fillId="2" borderId="2" xfId="0" applyFont="1" applyFill="1" applyBorder="1" applyAlignment="1" applyProtection="1">
      <alignment horizontal="center" vertical="top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18" xfId="0" applyFont="1" applyFill="1" applyBorder="1" applyAlignment="1" applyProtection="1">
      <alignment horizontal="left" vertical="top" wrapText="1"/>
    </xf>
    <xf numFmtId="0" fontId="26" fillId="2" borderId="2" xfId="0" applyFont="1" applyFill="1" applyBorder="1"/>
    <xf numFmtId="4" fontId="26" fillId="2" borderId="2" xfId="0" applyNumberFormat="1" applyFont="1" applyFill="1" applyBorder="1"/>
    <xf numFmtId="2" fontId="26" fillId="2" borderId="2" xfId="0" applyNumberFormat="1" applyFont="1" applyFill="1" applyBorder="1"/>
    <xf numFmtId="0" fontId="26" fillId="2" borderId="0" xfId="0" applyFont="1" applyFill="1"/>
    <xf numFmtId="49" fontId="30" fillId="0" borderId="2" xfId="0" applyNumberFormat="1" applyFont="1" applyBorder="1" applyAlignment="1" applyProtection="1">
      <alignment horizontal="center" vertical="top" wrapText="1"/>
    </xf>
    <xf numFmtId="0" fontId="30" fillId="0" borderId="2" xfId="0" applyFont="1" applyBorder="1" applyAlignment="1" applyProtection="1">
      <alignment horizontal="center" vertical="top" wrapText="1"/>
    </xf>
    <xf numFmtId="0" fontId="30" fillId="0" borderId="18" xfId="0" applyFont="1" applyBorder="1" applyAlignment="1" applyProtection="1">
      <alignment horizontal="left" vertical="top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18" xfId="0" applyFont="1" applyFill="1" applyBorder="1" applyAlignment="1" applyProtection="1">
      <alignment horizontal="left" vertical="center" wrapText="1"/>
    </xf>
    <xf numFmtId="2" fontId="26" fillId="0" borderId="0" xfId="0" applyNumberFormat="1" applyFont="1"/>
    <xf numFmtId="0" fontId="18" fillId="0" borderId="0" xfId="0" applyFont="1" applyBorder="1" applyAlignment="1" applyProtection="1">
      <alignment horizontal="left" vertical="top" wrapText="1"/>
    </xf>
    <xf numFmtId="0" fontId="40" fillId="0" borderId="0" xfId="0" applyFont="1" applyBorder="1" applyAlignment="1" applyProtection="1">
      <alignment horizontal="left" vertical="top" wrapText="1"/>
    </xf>
    <xf numFmtId="2" fontId="18" fillId="0" borderId="0" xfId="0" applyNumberFormat="1" applyFont="1" applyBorder="1" applyAlignment="1" applyProtection="1">
      <alignment horizontal="left" vertical="top" wrapText="1"/>
    </xf>
    <xf numFmtId="4" fontId="0" fillId="0" borderId="0" xfId="0" applyNumberFormat="1"/>
    <xf numFmtId="0" fontId="8" fillId="2" borderId="0" xfId="0" applyFont="1" applyFill="1" applyBorder="1" applyAlignment="1" applyProtection="1">
      <alignment horizontal="center" vertical="top" wrapText="1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left" vertical="top" wrapText="1"/>
    </xf>
    <xf numFmtId="0" fontId="33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vertical="center" wrapText="1"/>
    </xf>
    <xf numFmtId="4" fontId="23" fillId="7" borderId="2" xfId="0" applyNumberFormat="1" applyFont="1" applyFill="1" applyBorder="1" applyAlignment="1" applyProtection="1">
      <alignment horizontal="right" vertical="center" wrapText="1"/>
    </xf>
    <xf numFmtId="4" fontId="23" fillId="8" borderId="2" xfId="0" applyNumberFormat="1" applyFont="1" applyFill="1" applyBorder="1" applyAlignment="1" applyProtection="1">
      <alignment horizontal="right" vertical="center" wrapText="1"/>
    </xf>
    <xf numFmtId="49" fontId="23" fillId="0" borderId="0" xfId="0" applyNumberFormat="1" applyFont="1" applyAlignment="1">
      <alignment horizontal="center" vertical="center"/>
    </xf>
    <xf numFmtId="4" fontId="25" fillId="9" borderId="2" xfId="0" applyNumberFormat="1" applyFont="1" applyFill="1" applyBorder="1" applyAlignment="1" applyProtection="1">
      <alignment horizontal="right" vertical="top" wrapText="1"/>
    </xf>
    <xf numFmtId="4" fontId="28" fillId="6" borderId="18" xfId="0" applyNumberFormat="1" applyFont="1" applyFill="1" applyBorder="1" applyAlignment="1" applyProtection="1">
      <alignment horizontal="right" vertical="top" wrapText="1"/>
    </xf>
    <xf numFmtId="4" fontId="26" fillId="0" borderId="18" xfId="0" applyNumberFormat="1" applyFont="1" applyBorder="1" applyAlignment="1" applyProtection="1">
      <alignment horizontal="right" vertical="top" wrapText="1"/>
    </xf>
    <xf numFmtId="4" fontId="23" fillId="10" borderId="2" xfId="0" applyNumberFormat="1" applyFont="1" applyFill="1" applyBorder="1" applyAlignment="1" applyProtection="1">
      <alignment horizontal="right" vertical="top" wrapText="1"/>
    </xf>
    <xf numFmtId="0" fontId="24" fillId="11" borderId="2" xfId="0" applyFont="1" applyFill="1" applyBorder="1" applyAlignment="1" applyProtection="1">
      <alignment horizontal="left" vertical="top" wrapText="1"/>
    </xf>
    <xf numFmtId="49" fontId="23" fillId="11" borderId="2" xfId="0" applyNumberFormat="1" applyFont="1" applyFill="1" applyBorder="1" applyAlignment="1" applyProtection="1">
      <alignment horizontal="center" vertical="center" wrapText="1"/>
    </xf>
    <xf numFmtId="0" fontId="23" fillId="11" borderId="2" xfId="0" applyFont="1" applyFill="1" applyBorder="1" applyAlignment="1" applyProtection="1">
      <alignment horizontal="left" vertical="top" wrapText="1"/>
    </xf>
    <xf numFmtId="49" fontId="26" fillId="0" borderId="2" xfId="0" applyNumberFormat="1" applyFont="1" applyBorder="1" applyAlignment="1" applyProtection="1">
      <alignment horizontal="left" vertical="top" wrapText="1"/>
    </xf>
    <xf numFmtId="4" fontId="26" fillId="0" borderId="19" xfId="0" applyNumberFormat="1" applyFont="1" applyBorder="1" applyAlignment="1" applyProtection="1">
      <alignment horizontal="right" vertical="top" wrapText="1"/>
    </xf>
    <xf numFmtId="4" fontId="1" fillId="4" borderId="0" xfId="0" applyNumberFormat="1" applyFont="1" applyFill="1"/>
    <xf numFmtId="2" fontId="0" fillId="4" borderId="0" xfId="0" applyNumberFormat="1" applyFill="1"/>
    <xf numFmtId="0" fontId="40" fillId="0" borderId="2" xfId="0" applyFont="1" applyBorder="1" applyAlignment="1" applyProtection="1">
      <alignment horizontal="center" vertical="center" wrapText="1"/>
    </xf>
    <xf numFmtId="0" fontId="44" fillId="0" borderId="26" xfId="0" applyFont="1" applyBorder="1" applyAlignment="1" applyProtection="1">
      <alignment horizontal="center" vertical="center" wrapText="1"/>
    </xf>
    <xf numFmtId="0" fontId="44" fillId="0" borderId="28" xfId="0" applyFont="1" applyBorder="1" applyAlignment="1" applyProtection="1">
      <alignment vertical="center" wrapText="1"/>
    </xf>
    <xf numFmtId="4" fontId="44" fillId="0" borderId="2" xfId="0" applyNumberFormat="1" applyFont="1" applyBorder="1" applyAlignment="1" applyProtection="1">
      <alignment horizontal="right" vertical="center" wrapText="1"/>
    </xf>
    <xf numFmtId="0" fontId="44" fillId="0" borderId="0" xfId="0" applyFont="1" applyBorder="1" applyAlignment="1" applyProtection="1">
      <alignment horizontal="left" vertical="top" wrapText="1"/>
    </xf>
    <xf numFmtId="0" fontId="44" fillId="0" borderId="0" xfId="0" applyFont="1"/>
    <xf numFmtId="0" fontId="18" fillId="0" borderId="2" xfId="0" applyFont="1" applyBorder="1" applyAlignment="1" applyProtection="1">
      <alignment horizontal="left" vertical="center" wrapText="1"/>
    </xf>
    <xf numFmtId="0" fontId="37" fillId="0" borderId="18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vertical="center" wrapText="1"/>
    </xf>
    <xf numFmtId="0" fontId="40" fillId="0" borderId="2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top" wrapText="1"/>
    </xf>
    <xf numFmtId="0" fontId="37" fillId="0" borderId="0" xfId="0" applyFont="1"/>
    <xf numFmtId="0" fontId="45" fillId="0" borderId="0" xfId="0" applyFont="1"/>
    <xf numFmtId="0" fontId="18" fillId="0" borderId="2" xfId="0" applyFont="1" applyBorder="1" applyAlignment="1" applyProtection="1">
      <alignment horizontal="left" vertical="top" wrapText="1"/>
    </xf>
    <xf numFmtId="0" fontId="46" fillId="11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4" fontId="37" fillId="0" borderId="2" xfId="0" applyNumberFormat="1" applyFont="1" applyBorder="1" applyAlignment="1" applyProtection="1">
      <alignment horizontal="center" vertical="center" wrapText="1"/>
    </xf>
    <xf numFmtId="4" fontId="33" fillId="0" borderId="2" xfId="0" applyNumberFormat="1" applyFont="1" applyBorder="1" applyAlignment="1" applyProtection="1">
      <alignment horizontal="center" vertical="center" wrapText="1"/>
    </xf>
    <xf numFmtId="2" fontId="33" fillId="0" borderId="18" xfId="0" applyNumberFormat="1" applyFont="1" applyBorder="1" applyAlignment="1" applyProtection="1">
      <alignment horizontal="center" vertical="center" wrapText="1"/>
    </xf>
    <xf numFmtId="2" fontId="33" fillId="0" borderId="22" xfId="0" applyNumberFormat="1" applyFont="1" applyBorder="1" applyAlignment="1" applyProtection="1">
      <alignment horizontal="center" vertical="center" wrapText="1"/>
    </xf>
    <xf numFmtId="49" fontId="33" fillId="11" borderId="2" xfId="0" applyNumberFormat="1" applyFont="1" applyFill="1" applyBorder="1" applyAlignment="1" applyProtection="1">
      <alignment horizontal="center" vertical="center"/>
    </xf>
    <xf numFmtId="0" fontId="33" fillId="11" borderId="2" xfId="0" applyFont="1" applyFill="1" applyBorder="1" applyAlignment="1" applyProtection="1">
      <alignment horizontal="center" vertical="center" wrapText="1"/>
    </xf>
    <xf numFmtId="0" fontId="33" fillId="11" borderId="2" xfId="0" applyFont="1" applyFill="1" applyBorder="1" applyAlignment="1" applyProtection="1">
      <alignment horizontal="left" vertical="center" wrapText="1"/>
    </xf>
    <xf numFmtId="4" fontId="33" fillId="11" borderId="2" xfId="0" applyNumberFormat="1" applyFont="1" applyFill="1" applyBorder="1" applyAlignment="1" applyProtection="1">
      <alignment horizontal="right" vertical="center" wrapText="1"/>
    </xf>
    <xf numFmtId="0" fontId="33" fillId="11" borderId="0" xfId="0" applyFont="1" applyFill="1" applyBorder="1" applyAlignment="1" applyProtection="1">
      <alignment horizontal="left" vertical="top" wrapText="1"/>
    </xf>
    <xf numFmtId="0" fontId="33" fillId="11" borderId="0" xfId="0" applyFont="1" applyFill="1"/>
    <xf numFmtId="0" fontId="0" fillId="11" borderId="0" xfId="0" applyFill="1"/>
    <xf numFmtId="49" fontId="37" fillId="0" borderId="2" xfId="0" applyNumberFormat="1" applyFont="1" applyBorder="1" applyAlignment="1" applyProtection="1">
      <alignment horizontal="center" vertical="center" wrapText="1"/>
    </xf>
    <xf numFmtId="4" fontId="36" fillId="0" borderId="0" xfId="0" applyNumberFormat="1" applyFont="1" applyAlignment="1" applyProtection="1">
      <alignment wrapText="1"/>
    </xf>
    <xf numFmtId="0" fontId="33" fillId="0" borderId="2" xfId="0" applyFont="1" applyBorder="1" applyAlignment="1" applyProtection="1">
      <alignment horizontal="center" vertical="center" wrapText="1"/>
    </xf>
    <xf numFmtId="4" fontId="31" fillId="12" borderId="2" xfId="0" applyNumberFormat="1" applyFont="1" applyFill="1" applyBorder="1" applyAlignment="1" applyProtection="1">
      <alignment horizontal="right" vertical="top" wrapText="1"/>
    </xf>
    <xf numFmtId="0" fontId="32" fillId="0" borderId="20" xfId="0" applyFont="1" applyBorder="1" applyAlignment="1" applyProtection="1">
      <alignment horizontal="center" vertical="top" wrapText="1"/>
    </xf>
    <xf numFmtId="0" fontId="49" fillId="0" borderId="0" xfId="0" applyFont="1" applyBorder="1" applyAlignment="1" applyProtection="1">
      <alignment horizontal="center" vertical="center" wrapText="1"/>
    </xf>
    <xf numFmtId="0" fontId="49" fillId="0" borderId="30" xfId="0" applyFont="1" applyBorder="1" applyAlignment="1" applyProtection="1">
      <alignment horizontal="center" vertical="center" wrapText="1"/>
    </xf>
    <xf numFmtId="0" fontId="48" fillId="0" borderId="30" xfId="0" applyFont="1" applyBorder="1" applyAlignment="1" applyProtection="1">
      <alignment horizontal="center" vertical="center" wrapText="1"/>
    </xf>
    <xf numFmtId="0" fontId="30" fillId="0" borderId="30" xfId="0" applyFont="1" applyBorder="1" applyAlignment="1" applyProtection="1">
      <alignment horizontal="center" vertical="center" wrapText="1"/>
    </xf>
    <xf numFmtId="4" fontId="30" fillId="0" borderId="30" xfId="0" applyNumberFormat="1" applyFont="1" applyBorder="1" applyAlignment="1" applyProtection="1">
      <alignment horizontal="right" vertical="top" wrapText="1"/>
    </xf>
    <xf numFmtId="0" fontId="37" fillId="0" borderId="30" xfId="0" applyFont="1" applyBorder="1" applyAlignment="1" applyProtection="1">
      <alignment horizontal="center" vertical="center" wrapText="1"/>
    </xf>
    <xf numFmtId="0" fontId="33" fillId="11" borderId="0" xfId="0" applyFont="1" applyFill="1" applyAlignment="1" applyProtection="1"/>
    <xf numFmtId="0" fontId="33" fillId="11" borderId="0" xfId="0" applyFont="1" applyFill="1" applyBorder="1" applyAlignment="1" applyProtection="1">
      <alignment vertical="top" wrapText="1"/>
    </xf>
    <xf numFmtId="0" fontId="33" fillId="11" borderId="0" xfId="0" applyFont="1" applyFill="1" applyBorder="1" applyAlignment="1" applyProtection="1">
      <alignment vertical="center" wrapText="1"/>
    </xf>
    <xf numFmtId="0" fontId="6" fillId="11" borderId="0" xfId="0" applyFont="1" applyFill="1" applyBorder="1" applyAlignment="1" applyProtection="1">
      <alignment horizontal="left" vertical="top" wrapText="1"/>
    </xf>
    <xf numFmtId="0" fontId="37" fillId="11" borderId="2" xfId="0" applyFont="1" applyFill="1" applyBorder="1" applyAlignment="1" applyProtection="1">
      <alignment horizontal="center" vertical="center" wrapText="1"/>
    </xf>
    <xf numFmtId="0" fontId="44" fillId="11" borderId="19" xfId="0" applyFont="1" applyFill="1" applyBorder="1" applyAlignment="1" applyProtection="1">
      <alignment vertical="center" wrapText="1"/>
    </xf>
    <xf numFmtId="0" fontId="37" fillId="11" borderId="2" xfId="0" applyFont="1" applyFill="1" applyBorder="1" applyAlignment="1" applyProtection="1">
      <alignment horizontal="left" vertical="center" wrapText="1"/>
    </xf>
    <xf numFmtId="0" fontId="33" fillId="13" borderId="2" xfId="0" applyFont="1" applyFill="1" applyBorder="1" applyAlignment="1" applyProtection="1">
      <alignment horizontal="left" vertical="center" wrapText="1"/>
    </xf>
    <xf numFmtId="0" fontId="33" fillId="11" borderId="2" xfId="0" applyFont="1" applyFill="1" applyBorder="1" applyAlignment="1" applyProtection="1">
      <alignment horizontal="left" vertical="top" wrapText="1"/>
    </xf>
    <xf numFmtId="0" fontId="36" fillId="11" borderId="0" xfId="0" applyFont="1" applyFill="1" applyAlignment="1" applyProtection="1"/>
    <xf numFmtId="0" fontId="38" fillId="11" borderId="0" xfId="0" applyFont="1" applyFill="1" applyAlignment="1" applyProtection="1"/>
    <xf numFmtId="0" fontId="23" fillId="0" borderId="2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top" wrapText="1"/>
    </xf>
    <xf numFmtId="49" fontId="30" fillId="0" borderId="30" xfId="0" applyNumberFormat="1" applyFont="1" applyBorder="1" applyAlignment="1" applyProtection="1">
      <alignment horizontal="center" vertical="center" wrapText="1"/>
    </xf>
    <xf numFmtId="49" fontId="30" fillId="0" borderId="30" xfId="0" applyNumberFormat="1" applyFont="1" applyBorder="1" applyAlignment="1" applyProtection="1">
      <alignment horizontal="left" vertical="top" wrapText="1"/>
    </xf>
    <xf numFmtId="0" fontId="37" fillId="11" borderId="30" xfId="0" applyFont="1" applyFill="1" applyBorder="1" applyAlignment="1" applyProtection="1">
      <alignment horizontal="center" vertical="center" wrapText="1"/>
    </xf>
    <xf numFmtId="4" fontId="37" fillId="0" borderId="30" xfId="0" applyNumberFormat="1" applyFont="1" applyBorder="1" applyAlignment="1" applyProtection="1">
      <alignment horizontal="right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33" fillId="2" borderId="18" xfId="0" applyFont="1" applyFill="1" applyBorder="1" applyAlignment="1" applyProtection="1">
      <alignment horizontal="left" vertical="center" wrapText="1"/>
    </xf>
    <xf numFmtId="0" fontId="50" fillId="0" borderId="0" xfId="0" applyFont="1" applyBorder="1" applyAlignment="1" applyProtection="1">
      <alignment horizontal="right" vertical="top" wrapText="1"/>
    </xf>
    <xf numFmtId="0" fontId="51" fillId="0" borderId="0" xfId="0" applyFont="1" applyBorder="1" applyAlignment="1" applyProtection="1">
      <alignment vertical="top" wrapText="1"/>
    </xf>
    <xf numFmtId="0" fontId="50" fillId="0" borderId="0" xfId="0" applyFont="1" applyAlignment="1">
      <alignment horizontal="right"/>
    </xf>
    <xf numFmtId="0" fontId="41" fillId="0" borderId="0" xfId="0" applyFont="1" applyBorder="1" applyAlignment="1" applyProtection="1">
      <alignment vertical="top" wrapText="1"/>
    </xf>
    <xf numFmtId="0" fontId="41" fillId="0" borderId="0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horizontal="left" vertical="top" wrapText="1"/>
    </xf>
    <xf numFmtId="0" fontId="53" fillId="0" borderId="0" xfId="0" applyFont="1"/>
    <xf numFmtId="0" fontId="56" fillId="0" borderId="0" xfId="0" applyFont="1" applyBorder="1" applyAlignment="1" applyProtection="1">
      <alignment horizontal="left" vertical="top" wrapText="1"/>
    </xf>
    <xf numFmtId="0" fontId="54" fillId="0" borderId="0" xfId="0" applyFont="1" applyBorder="1" applyAlignment="1" applyProtection="1">
      <alignment horizontal="left" vertical="top" wrapText="1"/>
    </xf>
    <xf numFmtId="0" fontId="57" fillId="0" borderId="0" xfId="0" applyFont="1"/>
    <xf numFmtId="4" fontId="58" fillId="0" borderId="26" xfId="0" applyNumberFormat="1" applyFont="1" applyBorder="1" applyAlignment="1" applyProtection="1">
      <alignment horizontal="right" vertical="top" wrapText="1"/>
    </xf>
    <xf numFmtId="4" fontId="54" fillId="0" borderId="26" xfId="0" applyNumberFormat="1" applyFont="1" applyBorder="1" applyAlignment="1" applyProtection="1">
      <alignment horizontal="right" vertical="top" wrapText="1"/>
    </xf>
    <xf numFmtId="4" fontId="58" fillId="0" borderId="26" xfId="0" applyNumberFormat="1" applyFont="1" applyBorder="1" applyAlignment="1" applyProtection="1">
      <alignment horizontal="right" vertical="center" wrapText="1"/>
    </xf>
    <xf numFmtId="164" fontId="60" fillId="0" borderId="0" xfId="1" applyNumberFormat="1" applyFont="1" applyAlignment="1">
      <alignment horizontal="center" vertical="center"/>
    </xf>
    <xf numFmtId="0" fontId="60" fillId="0" borderId="0" xfId="1" applyFont="1" applyAlignment="1">
      <alignment horizontal="right" vertical="center"/>
    </xf>
    <xf numFmtId="0" fontId="46" fillId="0" borderId="0" xfId="1" applyFont="1" applyAlignment="1">
      <alignment horizontal="center" vertical="center"/>
    </xf>
    <xf numFmtId="0" fontId="46" fillId="0" borderId="0" xfId="1" applyFont="1"/>
    <xf numFmtId="4" fontId="31" fillId="13" borderId="2" xfId="0" applyNumberFormat="1" applyFont="1" applyFill="1" applyBorder="1" applyAlignment="1" applyProtection="1">
      <alignment horizontal="right" vertical="top" wrapText="1"/>
    </xf>
    <xf numFmtId="0" fontId="58" fillId="0" borderId="26" xfId="0" applyFont="1" applyBorder="1" applyAlignment="1" applyProtection="1">
      <alignment horizontal="center" vertical="center" wrapText="1"/>
    </xf>
    <xf numFmtId="0" fontId="59" fillId="0" borderId="26" xfId="0" applyFont="1" applyBorder="1" applyAlignment="1" applyProtection="1">
      <alignment horizontal="center" vertical="center" wrapText="1"/>
    </xf>
    <xf numFmtId="0" fontId="55" fillId="0" borderId="26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right" vertical="top" wrapText="1"/>
    </xf>
    <xf numFmtId="0" fontId="61" fillId="0" borderId="26" xfId="0" applyFont="1" applyBorder="1" applyAlignment="1" applyProtection="1">
      <alignment horizontal="center" vertical="top" wrapText="1"/>
    </xf>
    <xf numFmtId="0" fontId="63" fillId="0" borderId="26" xfId="0" applyFont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33" fillId="0" borderId="2" xfId="0" applyFont="1" applyBorder="1" applyAlignment="1" applyProtection="1">
      <alignment horizontal="center" vertical="center" wrapText="1"/>
    </xf>
    <xf numFmtId="0" fontId="18" fillId="0" borderId="0" xfId="0" applyFont="1" applyAlignment="1">
      <alignment horizontal="right"/>
    </xf>
    <xf numFmtId="0" fontId="40" fillId="0" borderId="0" xfId="0" applyFont="1" applyBorder="1" applyAlignment="1" applyProtection="1">
      <alignment vertical="top" wrapText="1"/>
    </xf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 wrapText="1"/>
    </xf>
    <xf numFmtId="0" fontId="18" fillId="0" borderId="0" xfId="0" applyFont="1" applyAlignment="1" applyProtection="1">
      <alignment horizontal="right" vertical="center" wrapText="1"/>
    </xf>
    <xf numFmtId="0" fontId="64" fillId="0" borderId="0" xfId="0" applyFont="1"/>
    <xf numFmtId="0" fontId="5" fillId="0" borderId="0" xfId="0" applyFont="1" applyAlignment="1">
      <alignment horizontal="right"/>
    </xf>
    <xf numFmtId="0" fontId="41" fillId="2" borderId="0" xfId="0" applyFont="1" applyFill="1" applyBorder="1" applyAlignment="1" applyProtection="1">
      <alignment horizontal="right" vertical="top" wrapText="1"/>
    </xf>
    <xf numFmtId="0" fontId="39" fillId="0" borderId="30" xfId="0" applyFont="1" applyBorder="1" applyAlignment="1" applyProtection="1">
      <alignment horizontal="center" vertical="center" wrapText="1"/>
    </xf>
    <xf numFmtId="0" fontId="47" fillId="0" borderId="30" xfId="0" applyFont="1" applyBorder="1" applyAlignment="1" applyProtection="1">
      <alignment horizontal="center" vertical="center" wrapText="1"/>
    </xf>
    <xf numFmtId="0" fontId="48" fillId="0" borderId="30" xfId="0" applyFont="1" applyBorder="1" applyAlignment="1" applyProtection="1">
      <alignment horizontal="left" vertical="top" wrapText="1"/>
    </xf>
    <xf numFmtId="0" fontId="30" fillId="0" borderId="30" xfId="0" applyFont="1" applyBorder="1" applyAlignment="1" applyProtection="1">
      <alignment horizontal="right" vertical="top" wrapText="1"/>
    </xf>
    <xf numFmtId="4" fontId="48" fillId="0" borderId="30" xfId="0" applyNumberFormat="1" applyFont="1" applyBorder="1" applyAlignment="1" applyProtection="1">
      <alignment horizontal="right" vertical="top" wrapText="1"/>
    </xf>
    <xf numFmtId="4" fontId="48" fillId="0" borderId="30" xfId="0" applyNumberFormat="1" applyFont="1" applyBorder="1" applyAlignment="1" applyProtection="1">
      <alignment horizontal="right" vertical="center" wrapText="1"/>
    </xf>
    <xf numFmtId="0" fontId="39" fillId="0" borderId="30" xfId="0" applyFont="1" applyBorder="1" applyAlignment="1" applyProtection="1">
      <alignment horizontal="left" vertical="top" wrapText="1"/>
    </xf>
    <xf numFmtId="4" fontId="26" fillId="0" borderId="30" xfId="0" applyNumberFormat="1" applyFont="1" applyBorder="1" applyAlignment="1" applyProtection="1">
      <alignment horizontal="right" vertical="center" wrapText="1"/>
    </xf>
    <xf numFmtId="4" fontId="39" fillId="0" borderId="30" xfId="0" applyNumberFormat="1" applyFont="1" applyBorder="1" applyAlignment="1" applyProtection="1">
      <alignment horizontal="right" vertical="center" wrapText="1"/>
    </xf>
    <xf numFmtId="165" fontId="26" fillId="0" borderId="30" xfId="0" applyNumberFormat="1" applyFont="1" applyBorder="1" applyAlignment="1" applyProtection="1">
      <alignment horizontal="right" vertical="center" wrapText="1"/>
    </xf>
    <xf numFmtId="0" fontId="33" fillId="0" borderId="26" xfId="0" applyFont="1" applyBorder="1" applyAlignment="1" applyProtection="1">
      <alignment horizontal="left" vertical="center" wrapText="1"/>
    </xf>
    <xf numFmtId="0" fontId="33" fillId="0" borderId="26" xfId="0" applyFont="1" applyBorder="1" applyAlignment="1" applyProtection="1">
      <alignment horizontal="center" vertical="center" wrapText="1"/>
    </xf>
    <xf numFmtId="0" fontId="65" fillId="0" borderId="0" xfId="0" applyFont="1"/>
    <xf numFmtId="0" fontId="18" fillId="11" borderId="2" xfId="0" applyFont="1" applyFill="1" applyBorder="1" applyAlignment="1" applyProtection="1">
      <alignment horizontal="left" vertical="center" wrapText="1"/>
    </xf>
    <xf numFmtId="0" fontId="36" fillId="0" borderId="2" xfId="0" applyFont="1" applyBorder="1" applyAlignment="1" applyProtection="1">
      <alignment horizontal="left" vertical="center" wrapText="1"/>
    </xf>
    <xf numFmtId="0" fontId="63" fillId="0" borderId="26" xfId="0" applyFont="1" applyBorder="1" applyAlignment="1" applyProtection="1">
      <alignment horizontal="left" vertical="top" wrapText="1"/>
    </xf>
    <xf numFmtId="0" fontId="61" fillId="0" borderId="26" xfId="0" applyFont="1" applyBorder="1" applyAlignment="1" applyProtection="1">
      <alignment horizontal="left" vertical="top" wrapText="1"/>
    </xf>
    <xf numFmtId="0" fontId="42" fillId="0" borderId="0" xfId="0" applyFont="1" applyBorder="1" applyAlignment="1" applyProtection="1">
      <alignment horizontal="right" vertical="top" wrapText="1"/>
    </xf>
    <xf numFmtId="0" fontId="41" fillId="0" borderId="0" xfId="0" applyFont="1" applyBorder="1" applyAlignment="1" applyProtection="1">
      <alignment horizontal="right" vertical="top" wrapText="1"/>
    </xf>
    <xf numFmtId="0" fontId="41" fillId="0" borderId="0" xfId="0" applyFont="1" applyBorder="1" applyAlignment="1" applyProtection="1">
      <alignment horizontal="right" vertical="center" wrapText="1"/>
    </xf>
    <xf numFmtId="49" fontId="41" fillId="0" borderId="0" xfId="0" applyNumberFormat="1" applyFont="1" applyBorder="1" applyAlignment="1" applyProtection="1">
      <alignment horizontal="right" vertical="top" wrapText="1"/>
    </xf>
    <xf numFmtId="0" fontId="55" fillId="0" borderId="27" xfId="0" applyFont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</xf>
    <xf numFmtId="0" fontId="54" fillId="0" borderId="0" xfId="0" applyFont="1" applyBorder="1" applyAlignment="1" applyProtection="1">
      <alignment horizontal="center" vertical="center" wrapText="1"/>
    </xf>
    <xf numFmtId="0" fontId="62" fillId="0" borderId="26" xfId="0" applyFont="1" applyBorder="1" applyAlignment="1" applyProtection="1">
      <alignment horizontal="left" vertical="top" wrapText="1"/>
    </xf>
    <xf numFmtId="0" fontId="55" fillId="0" borderId="26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left" vertical="center" wrapText="1"/>
    </xf>
    <xf numFmtId="0" fontId="60" fillId="0" borderId="0" xfId="1" applyFont="1" applyBorder="1" applyAlignment="1">
      <alignment horizontal="left" vertical="center" wrapText="1"/>
    </xf>
    <xf numFmtId="0" fontId="58" fillId="0" borderId="26" xfId="0" applyFont="1" applyBorder="1" applyAlignment="1" applyProtection="1">
      <alignment horizontal="center" vertical="center" wrapText="1"/>
    </xf>
    <xf numFmtId="0" fontId="59" fillId="0" borderId="26" xfId="0" applyFont="1" applyBorder="1" applyAlignment="1" applyProtection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7" fillId="0" borderId="0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18" fillId="2" borderId="0" xfId="0" applyFont="1" applyFill="1" applyBorder="1" applyAlignment="1" applyProtection="1">
      <alignment horizontal="right" vertical="top" wrapText="1"/>
    </xf>
    <xf numFmtId="0" fontId="8" fillId="2" borderId="0" xfId="0" applyFont="1" applyFill="1" applyBorder="1" applyAlignment="1" applyProtection="1">
      <alignment horizontal="center" vertical="top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0" fontId="32" fillId="0" borderId="2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top" wrapText="1"/>
    </xf>
    <xf numFmtId="0" fontId="32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wrapText="1"/>
    </xf>
    <xf numFmtId="49" fontId="43" fillId="2" borderId="0" xfId="0" applyNumberFormat="1" applyFont="1" applyFill="1" applyBorder="1" applyAlignment="1" applyProtection="1">
      <alignment horizontal="right" vertical="top" wrapText="1"/>
    </xf>
    <xf numFmtId="49" fontId="20" fillId="2" borderId="0" xfId="0" applyNumberFormat="1" applyFont="1" applyFill="1" applyBorder="1" applyAlignment="1" applyProtection="1">
      <alignment horizontal="right" vertical="top" wrapText="1"/>
    </xf>
    <xf numFmtId="0" fontId="31" fillId="0" borderId="2" xfId="0" applyFont="1" applyBorder="1" applyAlignment="1" applyProtection="1">
      <alignment horizontal="center" vertical="top" wrapText="1"/>
    </xf>
    <xf numFmtId="0" fontId="31" fillId="0" borderId="2" xfId="0" applyFont="1" applyBorder="1" applyAlignment="1" applyProtection="1">
      <alignment horizontal="left" vertical="top" wrapText="1"/>
    </xf>
    <xf numFmtId="0" fontId="29" fillId="0" borderId="2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29" fillId="0" borderId="0" xfId="0" applyFont="1" applyBorder="1" applyAlignment="1" applyProtection="1">
      <alignment horizontal="center" vertical="center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29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48" fillId="0" borderId="30" xfId="0" applyFont="1" applyBorder="1" applyAlignment="1" applyProtection="1">
      <alignment horizontal="left" vertical="top" wrapText="1"/>
    </xf>
    <xf numFmtId="4" fontId="26" fillId="0" borderId="30" xfId="0" applyNumberFormat="1" applyFont="1" applyBorder="1" applyAlignment="1" applyProtection="1">
      <alignment horizontal="right" vertical="center" wrapText="1"/>
    </xf>
    <xf numFmtId="0" fontId="48" fillId="0" borderId="30" xfId="0" applyFont="1" applyBorder="1" applyAlignment="1" applyProtection="1">
      <alignment horizontal="left" vertical="center" wrapText="1"/>
    </xf>
    <xf numFmtId="4" fontId="30" fillId="0" borderId="30" xfId="0" applyNumberFormat="1" applyFont="1" applyBorder="1" applyAlignment="1" applyProtection="1">
      <alignment horizontal="center" vertical="top" wrapText="1"/>
    </xf>
    <xf numFmtId="0" fontId="40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39" fillId="0" borderId="30" xfId="0" applyFont="1" applyBorder="1" applyAlignment="1" applyProtection="1">
      <alignment horizontal="left" vertical="top" wrapText="1"/>
    </xf>
    <xf numFmtId="0" fontId="30" fillId="0" borderId="30" xfId="0" applyFont="1" applyBorder="1" applyAlignment="1" applyProtection="1">
      <alignment horizontal="right" vertical="top" wrapText="1"/>
    </xf>
    <xf numFmtId="0" fontId="39" fillId="0" borderId="3" xfId="0" applyFont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alignment horizontal="center" vertical="center" wrapText="1"/>
    </xf>
    <xf numFmtId="0" fontId="39" fillId="0" borderId="30" xfId="0" applyFont="1" applyBorder="1" applyAlignment="1" applyProtection="1">
      <alignment horizontal="center" vertical="center" wrapText="1"/>
    </xf>
    <xf numFmtId="0" fontId="47" fillId="0" borderId="30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right" vertical="top" wrapText="1"/>
    </xf>
    <xf numFmtId="0" fontId="47" fillId="0" borderId="0" xfId="0" applyFont="1" applyBorder="1" applyAlignment="1" applyProtection="1">
      <alignment horizontal="left" vertical="top" wrapText="1"/>
    </xf>
    <xf numFmtId="0" fontId="35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top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11" borderId="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top" wrapText="1"/>
    </xf>
    <xf numFmtId="0" fontId="26" fillId="0" borderId="2" xfId="0" applyFont="1" applyBorder="1" applyAlignment="1" applyProtection="1">
      <alignment horizontal="center" vertical="center" wrapText="1"/>
    </xf>
    <xf numFmtId="2" fontId="18" fillId="0" borderId="0" xfId="0" applyNumberFormat="1" applyFont="1" applyBorder="1" applyAlignment="1" applyProtection="1">
      <alignment horizontal="left" vertical="top" wrapText="1"/>
    </xf>
    <xf numFmtId="0" fontId="35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13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352" hidden="1" customWidth="1"/>
    <col min="2" max="2" width="9.42578125" style="352" customWidth="1"/>
    <col min="3" max="3" width="46.5703125" style="352" customWidth="1"/>
    <col min="4" max="4" width="6.85546875" style="352" customWidth="1"/>
    <col min="5" max="5" width="12.85546875" style="352" customWidth="1"/>
    <col min="6" max="6" width="9.85546875" style="352" customWidth="1"/>
    <col min="7" max="7" width="9.42578125" style="352" customWidth="1"/>
    <col min="8" max="8" width="8.85546875" style="352" customWidth="1"/>
    <col min="9" max="9" width="4.42578125" style="352" customWidth="1"/>
    <col min="10" max="10" width="9.140625" style="352" customWidth="1"/>
    <col min="11" max="11" width="14.85546875" style="352" customWidth="1"/>
    <col min="12" max="256" width="9.140625" style="352" customWidth="1"/>
    <col min="257" max="257" width="9.140625" style="352" hidden="1" customWidth="1"/>
    <col min="258" max="258" width="8.5703125" style="352" customWidth="1"/>
    <col min="259" max="259" width="46.5703125" style="352" customWidth="1"/>
    <col min="260" max="261" width="10.140625" style="352" customWidth="1"/>
    <col min="262" max="262" width="9.85546875" style="352" customWidth="1"/>
    <col min="263" max="263" width="8" style="352" customWidth="1"/>
    <col min="264" max="265" width="9.140625" style="352" hidden="1" customWidth="1"/>
    <col min="266" max="512" width="9.140625" style="352" customWidth="1"/>
    <col min="513" max="513" width="9.140625" style="352" hidden="1" customWidth="1"/>
    <col min="514" max="514" width="8.5703125" style="352" customWidth="1"/>
    <col min="515" max="515" width="46.5703125" style="352" customWidth="1"/>
    <col min="516" max="517" width="10.140625" style="352" customWidth="1"/>
    <col min="518" max="518" width="9.85546875" style="352" customWidth="1"/>
    <col min="519" max="519" width="8" style="352" customWidth="1"/>
    <col min="520" max="521" width="9.140625" style="352" hidden="1" customWidth="1"/>
    <col min="522" max="768" width="9.140625" style="352" customWidth="1"/>
    <col min="769" max="769" width="9.140625" style="352" hidden="1" customWidth="1"/>
    <col min="770" max="770" width="8.5703125" style="352" customWidth="1"/>
    <col min="771" max="771" width="46.5703125" style="352" customWidth="1"/>
    <col min="772" max="773" width="10.140625" style="352" customWidth="1"/>
    <col min="774" max="774" width="9.85546875" style="352" customWidth="1"/>
    <col min="775" max="775" width="8" style="352" customWidth="1"/>
    <col min="776" max="777" width="9.140625" style="352" hidden="1" customWidth="1"/>
    <col min="778" max="1025" width="9.140625" style="352" customWidth="1"/>
    <col min="1026" max="16384" width="9.140625" style="352"/>
  </cols>
  <sheetData>
    <row r="1" spans="1:11" s="348" customFormat="1" ht="13.5" customHeight="1">
      <c r="A1" s="346"/>
      <c r="B1" s="346"/>
      <c r="C1" s="381"/>
      <c r="D1" s="370"/>
      <c r="E1" s="399" t="s">
        <v>0</v>
      </c>
      <c r="F1" s="399"/>
      <c r="G1" s="399"/>
      <c r="H1" s="399"/>
      <c r="I1" s="347"/>
      <c r="J1" s="347"/>
      <c r="K1" s="346"/>
    </row>
    <row r="2" spans="1:11" s="348" customFormat="1" ht="15" customHeight="1">
      <c r="A2" s="346"/>
      <c r="B2" s="346"/>
      <c r="C2" s="400" t="s">
        <v>468</v>
      </c>
      <c r="D2" s="400"/>
      <c r="E2" s="400"/>
      <c r="F2" s="400"/>
      <c r="G2" s="400"/>
      <c r="H2" s="400"/>
      <c r="I2" s="349"/>
      <c r="J2" s="349"/>
      <c r="K2" s="346"/>
    </row>
    <row r="3" spans="1:11" s="348" customFormat="1" ht="12" customHeight="1">
      <c r="A3" s="346"/>
      <c r="B3" s="346"/>
      <c r="C3" s="401" t="s">
        <v>392</v>
      </c>
      <c r="D3" s="401"/>
      <c r="E3" s="401"/>
      <c r="F3" s="401"/>
      <c r="G3" s="401"/>
      <c r="H3" s="401"/>
      <c r="I3" s="350"/>
      <c r="J3" s="350"/>
      <c r="K3" s="346"/>
    </row>
    <row r="4" spans="1:11" s="348" customFormat="1" ht="12" customHeight="1">
      <c r="A4" s="346"/>
      <c r="B4" s="346"/>
      <c r="C4" s="367"/>
      <c r="D4" s="402"/>
      <c r="E4" s="402"/>
      <c r="F4" s="402"/>
      <c r="G4" s="402"/>
      <c r="H4" s="402"/>
      <c r="I4" s="349"/>
      <c r="J4" s="349"/>
      <c r="K4" s="346"/>
    </row>
    <row r="5" spans="1:11" ht="15.95" customHeight="1">
      <c r="A5" s="351"/>
      <c r="B5" s="404" t="s">
        <v>1</v>
      </c>
      <c r="C5" s="404"/>
      <c r="D5" s="404"/>
      <c r="E5" s="404"/>
      <c r="F5" s="404"/>
      <c r="G5" s="404"/>
      <c r="H5" s="404"/>
      <c r="I5" s="351"/>
    </row>
    <row r="6" spans="1:11" ht="15.95" customHeight="1">
      <c r="A6" s="351"/>
      <c r="B6" s="404" t="s">
        <v>388</v>
      </c>
      <c r="C6" s="404"/>
      <c r="D6" s="404"/>
      <c r="E6" s="404"/>
      <c r="F6" s="404"/>
      <c r="G6" s="404"/>
      <c r="H6" s="404"/>
      <c r="I6" s="351"/>
    </row>
    <row r="7" spans="1:11" ht="11.1" customHeight="1">
      <c r="A7" s="351"/>
      <c r="B7" s="405" t="s">
        <v>2</v>
      </c>
      <c r="C7" s="405"/>
      <c r="D7" s="351"/>
      <c r="E7" s="351"/>
      <c r="F7" s="351"/>
      <c r="G7" s="351"/>
      <c r="H7" s="351"/>
      <c r="I7" s="351"/>
    </row>
    <row r="8" spans="1:11" ht="12" customHeight="1">
      <c r="A8" s="351"/>
      <c r="B8" s="403" t="s">
        <v>3</v>
      </c>
      <c r="C8" s="403"/>
      <c r="D8" s="351"/>
      <c r="E8" s="351"/>
      <c r="F8" s="351"/>
      <c r="G8" s="351"/>
      <c r="H8" s="351"/>
      <c r="I8" s="351"/>
    </row>
    <row r="9" spans="1:11" s="355" customFormat="1" ht="11.1" customHeight="1">
      <c r="A9" s="353"/>
      <c r="B9" s="351"/>
      <c r="C9" s="351"/>
      <c r="D9" s="351"/>
      <c r="E9" s="351"/>
      <c r="F9" s="351"/>
      <c r="G9" s="351"/>
      <c r="H9" s="354" t="s">
        <v>4</v>
      </c>
      <c r="I9" s="353"/>
    </row>
    <row r="10" spans="1:11" s="355" customFormat="1" ht="12" customHeight="1">
      <c r="A10" s="353"/>
      <c r="B10" s="410" t="s">
        <v>5</v>
      </c>
      <c r="C10" s="410" t="s">
        <v>6</v>
      </c>
      <c r="D10" s="410"/>
      <c r="E10" s="410" t="s">
        <v>7</v>
      </c>
      <c r="F10" s="410" t="s">
        <v>8</v>
      </c>
      <c r="G10" s="411" t="s">
        <v>9</v>
      </c>
      <c r="H10" s="411"/>
      <c r="I10" s="353"/>
    </row>
    <row r="11" spans="1:11" s="355" customFormat="1" ht="29.1" customHeight="1">
      <c r="A11" s="353"/>
      <c r="B11" s="410"/>
      <c r="C11" s="410"/>
      <c r="D11" s="410"/>
      <c r="E11" s="410"/>
      <c r="F11" s="410"/>
      <c r="G11" s="364" t="s">
        <v>10</v>
      </c>
      <c r="H11" s="365" t="s">
        <v>11</v>
      </c>
      <c r="I11" s="353"/>
    </row>
    <row r="12" spans="1:11" s="355" customFormat="1" ht="12" customHeight="1">
      <c r="A12" s="353"/>
      <c r="B12" s="366" t="s">
        <v>12</v>
      </c>
      <c r="C12" s="407" t="s">
        <v>13</v>
      </c>
      <c r="D12" s="407"/>
      <c r="E12" s="366" t="s">
        <v>14</v>
      </c>
      <c r="F12" s="366" t="s">
        <v>15</v>
      </c>
      <c r="G12" s="366" t="s">
        <v>16</v>
      </c>
      <c r="H12" s="366" t="s">
        <v>17</v>
      </c>
      <c r="I12" s="353"/>
    </row>
    <row r="13" spans="1:11" s="355" customFormat="1" ht="14.1" customHeight="1">
      <c r="A13" s="353"/>
      <c r="B13" s="368" t="s">
        <v>18</v>
      </c>
      <c r="C13" s="406" t="s">
        <v>19</v>
      </c>
      <c r="D13" s="406"/>
      <c r="E13" s="356">
        <v>45783678</v>
      </c>
      <c r="F13" s="356">
        <v>45771378</v>
      </c>
      <c r="G13" s="356">
        <v>12300</v>
      </c>
      <c r="H13" s="356">
        <v>0</v>
      </c>
      <c r="I13" s="353"/>
    </row>
    <row r="14" spans="1:11" s="355" customFormat="1" ht="20.100000000000001" customHeight="1">
      <c r="A14" s="353"/>
      <c r="B14" s="368" t="s">
        <v>20</v>
      </c>
      <c r="C14" s="398" t="s">
        <v>21</v>
      </c>
      <c r="D14" s="398"/>
      <c r="E14" s="356">
        <v>26332849</v>
      </c>
      <c r="F14" s="356">
        <v>26332849</v>
      </c>
      <c r="G14" s="356">
        <v>0</v>
      </c>
      <c r="H14" s="356">
        <v>0</v>
      </c>
      <c r="I14" s="353"/>
    </row>
    <row r="15" spans="1:11" s="355" customFormat="1" ht="14.1" customHeight="1">
      <c r="A15" s="353"/>
      <c r="B15" s="368" t="s">
        <v>22</v>
      </c>
      <c r="C15" s="398" t="s">
        <v>23</v>
      </c>
      <c r="D15" s="398"/>
      <c r="E15" s="356">
        <v>26326749</v>
      </c>
      <c r="F15" s="356">
        <v>26326749</v>
      </c>
      <c r="G15" s="356">
        <v>0</v>
      </c>
      <c r="H15" s="356">
        <v>0</v>
      </c>
      <c r="I15" s="353"/>
    </row>
    <row r="16" spans="1:11" s="355" customFormat="1" ht="20.100000000000001" customHeight="1">
      <c r="A16" s="353"/>
      <c r="B16" s="369" t="s">
        <v>24</v>
      </c>
      <c r="C16" s="397" t="s">
        <v>25</v>
      </c>
      <c r="D16" s="397"/>
      <c r="E16" s="357">
        <v>24175519</v>
      </c>
      <c r="F16" s="357">
        <v>24175519</v>
      </c>
      <c r="G16" s="357">
        <v>0</v>
      </c>
      <c r="H16" s="357">
        <v>0</v>
      </c>
      <c r="I16" s="353"/>
    </row>
    <row r="17" spans="1:9" s="355" customFormat="1" ht="20.100000000000001" customHeight="1">
      <c r="A17" s="353"/>
      <c r="B17" s="369" t="s">
        <v>26</v>
      </c>
      <c r="C17" s="397" t="s">
        <v>27</v>
      </c>
      <c r="D17" s="397"/>
      <c r="E17" s="357">
        <v>1827130</v>
      </c>
      <c r="F17" s="357">
        <v>1827130</v>
      </c>
      <c r="G17" s="357">
        <v>0</v>
      </c>
      <c r="H17" s="357">
        <v>0</v>
      </c>
      <c r="I17" s="353"/>
    </row>
    <row r="18" spans="1:9" s="355" customFormat="1" ht="20.100000000000001" customHeight="1">
      <c r="A18" s="353"/>
      <c r="B18" s="369" t="s">
        <v>28</v>
      </c>
      <c r="C18" s="397" t="s">
        <v>29</v>
      </c>
      <c r="D18" s="397"/>
      <c r="E18" s="357">
        <v>324100</v>
      </c>
      <c r="F18" s="357">
        <v>324100</v>
      </c>
      <c r="G18" s="357">
        <v>0</v>
      </c>
      <c r="H18" s="357">
        <v>0</v>
      </c>
      <c r="I18" s="353"/>
    </row>
    <row r="19" spans="1:9" s="355" customFormat="1" ht="14.1" customHeight="1">
      <c r="A19" s="353"/>
      <c r="B19" s="368" t="s">
        <v>30</v>
      </c>
      <c r="C19" s="398" t="s">
        <v>31</v>
      </c>
      <c r="D19" s="398"/>
      <c r="E19" s="356">
        <v>6100</v>
      </c>
      <c r="F19" s="356">
        <v>6100</v>
      </c>
      <c r="G19" s="356">
        <v>0</v>
      </c>
      <c r="H19" s="356">
        <v>0</v>
      </c>
      <c r="I19" s="353"/>
    </row>
    <row r="20" spans="1:9" s="355" customFormat="1" ht="20.100000000000001" customHeight="1">
      <c r="A20" s="353"/>
      <c r="B20" s="369" t="s">
        <v>32</v>
      </c>
      <c r="C20" s="397" t="s">
        <v>33</v>
      </c>
      <c r="D20" s="397"/>
      <c r="E20" s="357">
        <v>6100</v>
      </c>
      <c r="F20" s="357">
        <v>6100</v>
      </c>
      <c r="G20" s="357">
        <v>0</v>
      </c>
      <c r="H20" s="357">
        <v>0</v>
      </c>
      <c r="I20" s="353"/>
    </row>
    <row r="21" spans="1:9" s="355" customFormat="1" ht="14.1" customHeight="1">
      <c r="A21" s="353"/>
      <c r="B21" s="368" t="s">
        <v>34</v>
      </c>
      <c r="C21" s="398" t="s">
        <v>35</v>
      </c>
      <c r="D21" s="398"/>
      <c r="E21" s="356">
        <v>3302865</v>
      </c>
      <c r="F21" s="356">
        <v>3302865</v>
      </c>
      <c r="G21" s="356">
        <v>0</v>
      </c>
      <c r="H21" s="356">
        <v>0</v>
      </c>
      <c r="I21" s="353"/>
    </row>
    <row r="22" spans="1:9" s="355" customFormat="1" ht="14.1" customHeight="1">
      <c r="A22" s="353"/>
      <c r="B22" s="368" t="s">
        <v>36</v>
      </c>
      <c r="C22" s="398" t="s">
        <v>37</v>
      </c>
      <c r="D22" s="398"/>
      <c r="E22" s="356">
        <v>3249865</v>
      </c>
      <c r="F22" s="356">
        <v>3249865</v>
      </c>
      <c r="G22" s="356">
        <v>0</v>
      </c>
      <c r="H22" s="356">
        <v>0</v>
      </c>
      <c r="I22" s="353"/>
    </row>
    <row r="23" spans="1:9" s="355" customFormat="1" ht="20.100000000000001" customHeight="1">
      <c r="A23" s="353"/>
      <c r="B23" s="369" t="s">
        <v>38</v>
      </c>
      <c r="C23" s="397" t="s">
        <v>39</v>
      </c>
      <c r="D23" s="397"/>
      <c r="E23" s="357">
        <v>143800</v>
      </c>
      <c r="F23" s="357">
        <v>143800</v>
      </c>
      <c r="G23" s="357">
        <v>0</v>
      </c>
      <c r="H23" s="357">
        <v>0</v>
      </c>
      <c r="I23" s="353"/>
    </row>
    <row r="24" spans="1:9" s="355" customFormat="1" ht="29.1" customHeight="1">
      <c r="A24" s="353"/>
      <c r="B24" s="369" t="s">
        <v>40</v>
      </c>
      <c r="C24" s="397" t="s">
        <v>41</v>
      </c>
      <c r="D24" s="397"/>
      <c r="E24" s="357">
        <v>3106065</v>
      </c>
      <c r="F24" s="357">
        <v>3106065</v>
      </c>
      <c r="G24" s="357">
        <v>0</v>
      </c>
      <c r="H24" s="357">
        <v>0</v>
      </c>
      <c r="I24" s="353"/>
    </row>
    <row r="25" spans="1:9" s="355" customFormat="1" ht="20.100000000000001" customHeight="1">
      <c r="A25" s="353"/>
      <c r="B25" s="368" t="s">
        <v>42</v>
      </c>
      <c r="C25" s="398" t="s">
        <v>43</v>
      </c>
      <c r="D25" s="398"/>
      <c r="E25" s="356">
        <v>53000</v>
      </c>
      <c r="F25" s="356">
        <v>53000</v>
      </c>
      <c r="G25" s="356">
        <v>0</v>
      </c>
      <c r="H25" s="356">
        <v>0</v>
      </c>
      <c r="I25" s="353"/>
    </row>
    <row r="26" spans="1:9" s="355" customFormat="1" ht="20.100000000000001" customHeight="1">
      <c r="A26" s="353"/>
      <c r="B26" s="369" t="s">
        <v>44</v>
      </c>
      <c r="C26" s="397" t="s">
        <v>45</v>
      </c>
      <c r="D26" s="397"/>
      <c r="E26" s="357">
        <v>53000</v>
      </c>
      <c r="F26" s="357">
        <v>53000</v>
      </c>
      <c r="G26" s="357">
        <v>0</v>
      </c>
      <c r="H26" s="357">
        <v>0</v>
      </c>
      <c r="I26" s="353"/>
    </row>
    <row r="27" spans="1:9" s="355" customFormat="1" ht="14.1" customHeight="1">
      <c r="A27" s="353"/>
      <c r="B27" s="368" t="s">
        <v>46</v>
      </c>
      <c r="C27" s="398" t="s">
        <v>47</v>
      </c>
      <c r="D27" s="398"/>
      <c r="E27" s="356">
        <v>2710000</v>
      </c>
      <c r="F27" s="356">
        <v>2710000</v>
      </c>
      <c r="G27" s="356">
        <v>0</v>
      </c>
      <c r="H27" s="356">
        <v>0</v>
      </c>
      <c r="I27" s="353"/>
    </row>
    <row r="28" spans="1:9" s="355" customFormat="1" ht="20.100000000000001" customHeight="1">
      <c r="A28" s="353"/>
      <c r="B28" s="368" t="s">
        <v>48</v>
      </c>
      <c r="C28" s="398" t="s">
        <v>49</v>
      </c>
      <c r="D28" s="398"/>
      <c r="E28" s="356">
        <v>220000</v>
      </c>
      <c r="F28" s="356">
        <v>220000</v>
      </c>
      <c r="G28" s="356">
        <v>0</v>
      </c>
      <c r="H28" s="356">
        <v>0</v>
      </c>
      <c r="I28" s="353"/>
    </row>
    <row r="29" spans="1:9" s="355" customFormat="1" ht="14.1" customHeight="1">
      <c r="A29" s="353"/>
      <c r="B29" s="369" t="s">
        <v>50</v>
      </c>
      <c r="C29" s="397" t="s">
        <v>51</v>
      </c>
      <c r="D29" s="397"/>
      <c r="E29" s="357">
        <v>220000</v>
      </c>
      <c r="F29" s="357">
        <v>220000</v>
      </c>
      <c r="G29" s="357">
        <v>0</v>
      </c>
      <c r="H29" s="357">
        <v>0</v>
      </c>
      <c r="I29" s="353"/>
    </row>
    <row r="30" spans="1:9" s="355" customFormat="1" ht="20.100000000000001" customHeight="1">
      <c r="A30" s="353"/>
      <c r="B30" s="368" t="s">
        <v>52</v>
      </c>
      <c r="C30" s="398" t="s">
        <v>53</v>
      </c>
      <c r="D30" s="398"/>
      <c r="E30" s="356">
        <v>790000</v>
      </c>
      <c r="F30" s="356">
        <v>790000</v>
      </c>
      <c r="G30" s="356">
        <v>0</v>
      </c>
      <c r="H30" s="356">
        <v>0</v>
      </c>
      <c r="I30" s="353"/>
    </row>
    <row r="31" spans="1:9" s="355" customFormat="1" ht="14.1" customHeight="1">
      <c r="A31" s="353"/>
      <c r="B31" s="369" t="s">
        <v>54</v>
      </c>
      <c r="C31" s="397" t="s">
        <v>51</v>
      </c>
      <c r="D31" s="397"/>
      <c r="E31" s="357">
        <v>790000</v>
      </c>
      <c r="F31" s="357">
        <v>790000</v>
      </c>
      <c r="G31" s="357">
        <v>0</v>
      </c>
      <c r="H31" s="357">
        <v>0</v>
      </c>
      <c r="I31" s="353"/>
    </row>
    <row r="32" spans="1:9" s="355" customFormat="1" ht="20.100000000000001" customHeight="1">
      <c r="A32" s="353"/>
      <c r="B32" s="368" t="s">
        <v>55</v>
      </c>
      <c r="C32" s="398" t="s">
        <v>56</v>
      </c>
      <c r="D32" s="398"/>
      <c r="E32" s="356">
        <v>1700000</v>
      </c>
      <c r="F32" s="356">
        <v>1700000</v>
      </c>
      <c r="G32" s="356">
        <v>0</v>
      </c>
      <c r="H32" s="356">
        <v>0</v>
      </c>
      <c r="I32" s="353"/>
    </row>
    <row r="33" spans="1:9" s="355" customFormat="1" ht="50.25" customHeight="1">
      <c r="A33" s="353"/>
      <c r="B33" s="369" t="s">
        <v>57</v>
      </c>
      <c r="C33" s="397" t="s">
        <v>58</v>
      </c>
      <c r="D33" s="397"/>
      <c r="E33" s="357">
        <v>1100000</v>
      </c>
      <c r="F33" s="357">
        <v>1100000</v>
      </c>
      <c r="G33" s="357">
        <v>0</v>
      </c>
      <c r="H33" s="357">
        <v>0</v>
      </c>
      <c r="I33" s="353"/>
    </row>
    <row r="34" spans="1:9" s="355" customFormat="1" ht="38.1" customHeight="1">
      <c r="A34" s="353"/>
      <c r="B34" s="369" t="s">
        <v>59</v>
      </c>
      <c r="C34" s="397" t="s">
        <v>60</v>
      </c>
      <c r="D34" s="397"/>
      <c r="E34" s="357">
        <v>600000</v>
      </c>
      <c r="F34" s="357">
        <v>600000</v>
      </c>
      <c r="G34" s="357">
        <v>0</v>
      </c>
      <c r="H34" s="357">
        <v>0</v>
      </c>
      <c r="I34" s="353"/>
    </row>
    <row r="35" spans="1:9" s="355" customFormat="1" ht="20.100000000000001" customHeight="1">
      <c r="A35" s="353"/>
      <c r="B35" s="368" t="s">
        <v>61</v>
      </c>
      <c r="C35" s="398" t="s">
        <v>62</v>
      </c>
      <c r="D35" s="398"/>
      <c r="E35" s="356">
        <v>13425664</v>
      </c>
      <c r="F35" s="356">
        <v>13425664</v>
      </c>
      <c r="G35" s="356">
        <v>0</v>
      </c>
      <c r="H35" s="356">
        <v>0</v>
      </c>
      <c r="I35" s="353"/>
    </row>
    <row r="36" spans="1:9" s="355" customFormat="1" ht="14.1" customHeight="1">
      <c r="A36" s="353"/>
      <c r="B36" s="368" t="s">
        <v>63</v>
      </c>
      <c r="C36" s="398" t="s">
        <v>64</v>
      </c>
      <c r="D36" s="398"/>
      <c r="E36" s="356">
        <v>6090226</v>
      </c>
      <c r="F36" s="356">
        <v>6090226</v>
      </c>
      <c r="G36" s="356">
        <v>0</v>
      </c>
      <c r="H36" s="356">
        <v>0</v>
      </c>
      <c r="I36" s="353"/>
    </row>
    <row r="37" spans="1:9" s="355" customFormat="1" ht="20.100000000000001" customHeight="1">
      <c r="A37" s="353"/>
      <c r="B37" s="369" t="s">
        <v>65</v>
      </c>
      <c r="C37" s="397" t="s">
        <v>66</v>
      </c>
      <c r="D37" s="397"/>
      <c r="E37" s="357">
        <v>4000</v>
      </c>
      <c r="F37" s="357">
        <v>4000</v>
      </c>
      <c r="G37" s="357">
        <v>0</v>
      </c>
      <c r="H37" s="357">
        <v>0</v>
      </c>
      <c r="I37" s="353"/>
    </row>
    <row r="38" spans="1:9" s="355" customFormat="1" ht="20.100000000000001" customHeight="1">
      <c r="A38" s="353"/>
      <c r="B38" s="369" t="s">
        <v>67</v>
      </c>
      <c r="C38" s="397" t="s">
        <v>68</v>
      </c>
      <c r="D38" s="397"/>
      <c r="E38" s="357">
        <v>25000</v>
      </c>
      <c r="F38" s="357">
        <v>25000</v>
      </c>
      <c r="G38" s="357">
        <v>0</v>
      </c>
      <c r="H38" s="357">
        <v>0</v>
      </c>
      <c r="I38" s="353"/>
    </row>
    <row r="39" spans="1:9" s="355" customFormat="1" ht="20.100000000000001" customHeight="1">
      <c r="A39" s="353"/>
      <c r="B39" s="369" t="s">
        <v>69</v>
      </c>
      <c r="C39" s="397" t="s">
        <v>70</v>
      </c>
      <c r="D39" s="397"/>
      <c r="E39" s="357">
        <v>684500</v>
      </c>
      <c r="F39" s="357">
        <v>684500</v>
      </c>
      <c r="G39" s="357">
        <v>0</v>
      </c>
      <c r="H39" s="357">
        <v>0</v>
      </c>
      <c r="I39" s="353"/>
    </row>
    <row r="40" spans="1:9" s="355" customFormat="1" ht="20.100000000000001" customHeight="1">
      <c r="A40" s="353"/>
      <c r="B40" s="369" t="s">
        <v>71</v>
      </c>
      <c r="C40" s="397" t="s">
        <v>72</v>
      </c>
      <c r="D40" s="397"/>
      <c r="E40" s="357">
        <v>1191726</v>
      </c>
      <c r="F40" s="357">
        <v>1191726</v>
      </c>
      <c r="G40" s="357">
        <v>0</v>
      </c>
      <c r="H40" s="357">
        <v>0</v>
      </c>
      <c r="I40" s="353"/>
    </row>
    <row r="41" spans="1:9" s="355" customFormat="1" ht="14.1" customHeight="1">
      <c r="A41" s="353"/>
      <c r="B41" s="369" t="s">
        <v>73</v>
      </c>
      <c r="C41" s="397" t="s">
        <v>74</v>
      </c>
      <c r="D41" s="397"/>
      <c r="E41" s="357">
        <v>1290000</v>
      </c>
      <c r="F41" s="357">
        <v>1290000</v>
      </c>
      <c r="G41" s="357">
        <v>0</v>
      </c>
      <c r="H41" s="357">
        <v>0</v>
      </c>
      <c r="I41" s="353"/>
    </row>
    <row r="42" spans="1:9" s="355" customFormat="1" ht="14.1" customHeight="1">
      <c r="A42" s="353"/>
      <c r="B42" s="369" t="s">
        <v>75</v>
      </c>
      <c r="C42" s="397" t="s">
        <v>76</v>
      </c>
      <c r="D42" s="397"/>
      <c r="E42" s="357">
        <v>1990000</v>
      </c>
      <c r="F42" s="357">
        <v>1990000</v>
      </c>
      <c r="G42" s="357">
        <v>0</v>
      </c>
      <c r="H42" s="357">
        <v>0</v>
      </c>
      <c r="I42" s="353"/>
    </row>
    <row r="43" spans="1:9" s="355" customFormat="1" ht="14.1" customHeight="1">
      <c r="A43" s="353"/>
      <c r="B43" s="369" t="s">
        <v>77</v>
      </c>
      <c r="C43" s="397" t="s">
        <v>78</v>
      </c>
      <c r="D43" s="397"/>
      <c r="E43" s="357">
        <v>345000</v>
      </c>
      <c r="F43" s="357">
        <v>345000</v>
      </c>
      <c r="G43" s="357">
        <v>0</v>
      </c>
      <c r="H43" s="357">
        <v>0</v>
      </c>
      <c r="I43" s="353"/>
    </row>
    <row r="44" spans="1:9" s="355" customFormat="1" ht="14.1" customHeight="1">
      <c r="A44" s="353"/>
      <c r="B44" s="369" t="s">
        <v>79</v>
      </c>
      <c r="C44" s="397" t="s">
        <v>80</v>
      </c>
      <c r="D44" s="397"/>
      <c r="E44" s="357">
        <v>560000</v>
      </c>
      <c r="F44" s="357">
        <v>560000</v>
      </c>
      <c r="G44" s="357">
        <v>0</v>
      </c>
      <c r="H44" s="357">
        <v>0</v>
      </c>
      <c r="I44" s="353"/>
    </row>
    <row r="45" spans="1:9" s="355" customFormat="1" ht="14.1" customHeight="1">
      <c r="A45" s="353"/>
      <c r="B45" s="368" t="s">
        <v>81</v>
      </c>
      <c r="C45" s="398" t="s">
        <v>82</v>
      </c>
      <c r="D45" s="398"/>
      <c r="E45" s="356">
        <v>17100</v>
      </c>
      <c r="F45" s="356">
        <v>17100</v>
      </c>
      <c r="G45" s="356">
        <v>0</v>
      </c>
      <c r="H45" s="356">
        <v>0</v>
      </c>
      <c r="I45" s="353"/>
    </row>
    <row r="46" spans="1:9" s="355" customFormat="1" ht="14.1" customHeight="1">
      <c r="A46" s="353"/>
      <c r="B46" s="369" t="s">
        <v>83</v>
      </c>
      <c r="C46" s="397" t="s">
        <v>84</v>
      </c>
      <c r="D46" s="397"/>
      <c r="E46" s="357">
        <v>17100</v>
      </c>
      <c r="F46" s="357">
        <v>17100</v>
      </c>
      <c r="G46" s="357">
        <v>0</v>
      </c>
      <c r="H46" s="357">
        <v>0</v>
      </c>
      <c r="I46" s="353"/>
    </row>
    <row r="47" spans="1:9" s="355" customFormat="1" ht="14.1" customHeight="1">
      <c r="A47" s="353"/>
      <c r="B47" s="368" t="s">
        <v>85</v>
      </c>
      <c r="C47" s="398" t="s">
        <v>86</v>
      </c>
      <c r="D47" s="398"/>
      <c r="E47" s="356">
        <v>7318338</v>
      </c>
      <c r="F47" s="356">
        <v>7318338</v>
      </c>
      <c r="G47" s="356">
        <v>0</v>
      </c>
      <c r="H47" s="356">
        <v>0</v>
      </c>
      <c r="I47" s="353"/>
    </row>
    <row r="48" spans="1:9" s="355" customFormat="1" ht="14.1" customHeight="1">
      <c r="A48" s="353"/>
      <c r="B48" s="369" t="s">
        <v>87</v>
      </c>
      <c r="C48" s="397" t="s">
        <v>88</v>
      </c>
      <c r="D48" s="397"/>
      <c r="E48" s="357">
        <v>130000</v>
      </c>
      <c r="F48" s="357">
        <v>130000</v>
      </c>
      <c r="G48" s="357">
        <v>0</v>
      </c>
      <c r="H48" s="357">
        <v>0</v>
      </c>
      <c r="I48" s="353"/>
    </row>
    <row r="49" spans="1:9" s="355" customFormat="1" ht="14.1" customHeight="1">
      <c r="A49" s="353"/>
      <c r="B49" s="369" t="s">
        <v>89</v>
      </c>
      <c r="C49" s="397" t="s">
        <v>90</v>
      </c>
      <c r="D49" s="397"/>
      <c r="E49" s="357">
        <v>6528338</v>
      </c>
      <c r="F49" s="357">
        <v>6528338</v>
      </c>
      <c r="G49" s="357">
        <v>0</v>
      </c>
      <c r="H49" s="357">
        <v>0</v>
      </c>
      <c r="I49" s="353"/>
    </row>
    <row r="50" spans="1:9" s="355" customFormat="1" ht="29.1" customHeight="1">
      <c r="A50" s="353"/>
      <c r="B50" s="369" t="s">
        <v>91</v>
      </c>
      <c r="C50" s="397" t="s">
        <v>92</v>
      </c>
      <c r="D50" s="397"/>
      <c r="E50" s="357">
        <v>660000</v>
      </c>
      <c r="F50" s="357">
        <v>660000</v>
      </c>
      <c r="G50" s="357">
        <v>0</v>
      </c>
      <c r="H50" s="357">
        <v>0</v>
      </c>
      <c r="I50" s="353"/>
    </row>
    <row r="51" spans="1:9" s="355" customFormat="1" ht="14.1" customHeight="1">
      <c r="A51" s="353"/>
      <c r="B51" s="368" t="s">
        <v>93</v>
      </c>
      <c r="C51" s="398" t="s">
        <v>94</v>
      </c>
      <c r="D51" s="398"/>
      <c r="E51" s="356">
        <v>12300</v>
      </c>
      <c r="F51" s="356">
        <v>0</v>
      </c>
      <c r="G51" s="356">
        <v>12300</v>
      </c>
      <c r="H51" s="356">
        <v>0</v>
      </c>
      <c r="I51" s="353"/>
    </row>
    <row r="52" spans="1:9" s="355" customFormat="1" ht="14.1" customHeight="1">
      <c r="A52" s="353"/>
      <c r="B52" s="368" t="s">
        <v>95</v>
      </c>
      <c r="C52" s="398" t="s">
        <v>96</v>
      </c>
      <c r="D52" s="398"/>
      <c r="E52" s="356">
        <v>12300</v>
      </c>
      <c r="F52" s="356">
        <v>0</v>
      </c>
      <c r="G52" s="356">
        <v>12300</v>
      </c>
      <c r="H52" s="356">
        <v>0</v>
      </c>
      <c r="I52" s="353"/>
    </row>
    <row r="53" spans="1:9" s="355" customFormat="1" ht="29.1" customHeight="1">
      <c r="A53" s="353"/>
      <c r="B53" s="369" t="s">
        <v>97</v>
      </c>
      <c r="C53" s="397" t="s">
        <v>98</v>
      </c>
      <c r="D53" s="397"/>
      <c r="E53" s="357">
        <v>10300</v>
      </c>
      <c r="F53" s="357">
        <v>0</v>
      </c>
      <c r="G53" s="357">
        <v>10300</v>
      </c>
      <c r="H53" s="357">
        <v>0</v>
      </c>
      <c r="I53" s="353"/>
    </row>
    <row r="54" spans="1:9" s="355" customFormat="1" ht="12" customHeight="1">
      <c r="A54" s="353"/>
      <c r="B54" s="410" t="s">
        <v>5</v>
      </c>
      <c r="C54" s="410" t="s">
        <v>6</v>
      </c>
      <c r="D54" s="410"/>
      <c r="E54" s="410" t="s">
        <v>7</v>
      </c>
      <c r="F54" s="410" t="s">
        <v>8</v>
      </c>
      <c r="G54" s="411" t="s">
        <v>9</v>
      </c>
      <c r="H54" s="411"/>
      <c r="I54" s="353"/>
    </row>
    <row r="55" spans="1:9" s="355" customFormat="1" ht="29.1" customHeight="1">
      <c r="A55" s="353"/>
      <c r="B55" s="410"/>
      <c r="C55" s="410"/>
      <c r="D55" s="410"/>
      <c r="E55" s="410"/>
      <c r="F55" s="410"/>
      <c r="G55" s="364" t="s">
        <v>10</v>
      </c>
      <c r="H55" s="365" t="s">
        <v>11</v>
      </c>
      <c r="I55" s="353"/>
    </row>
    <row r="56" spans="1:9" s="355" customFormat="1" ht="12" customHeight="1">
      <c r="A56" s="353"/>
      <c r="B56" s="366" t="s">
        <v>12</v>
      </c>
      <c r="C56" s="407" t="s">
        <v>13</v>
      </c>
      <c r="D56" s="407"/>
      <c r="E56" s="366" t="s">
        <v>14</v>
      </c>
      <c r="F56" s="366" t="s">
        <v>15</v>
      </c>
      <c r="G56" s="366" t="s">
        <v>16</v>
      </c>
      <c r="H56" s="366" t="s">
        <v>17</v>
      </c>
      <c r="I56" s="353"/>
    </row>
    <row r="57" spans="1:9" s="355" customFormat="1" ht="29.1" customHeight="1">
      <c r="A57" s="353"/>
      <c r="B57" s="369" t="s">
        <v>99</v>
      </c>
      <c r="C57" s="397" t="s">
        <v>100</v>
      </c>
      <c r="D57" s="397"/>
      <c r="E57" s="357">
        <v>2000</v>
      </c>
      <c r="F57" s="357">
        <v>0</v>
      </c>
      <c r="G57" s="357">
        <v>2000</v>
      </c>
      <c r="H57" s="357">
        <v>0</v>
      </c>
      <c r="I57" s="353"/>
    </row>
    <row r="58" spans="1:9" s="355" customFormat="1" ht="14.1" customHeight="1">
      <c r="A58" s="353"/>
      <c r="B58" s="368" t="s">
        <v>101</v>
      </c>
      <c r="C58" s="406" t="s">
        <v>102</v>
      </c>
      <c r="D58" s="406"/>
      <c r="E58" s="356">
        <v>1735413</v>
      </c>
      <c r="F58" s="356">
        <v>665413</v>
      </c>
      <c r="G58" s="356">
        <v>1070000</v>
      </c>
      <c r="H58" s="356">
        <v>0</v>
      </c>
      <c r="I58" s="353"/>
    </row>
    <row r="59" spans="1:9" s="355" customFormat="1" ht="14.1" customHeight="1">
      <c r="A59" s="353"/>
      <c r="B59" s="368" t="s">
        <v>103</v>
      </c>
      <c r="C59" s="398" t="s">
        <v>104</v>
      </c>
      <c r="D59" s="398"/>
      <c r="E59" s="356">
        <v>15033</v>
      </c>
      <c r="F59" s="356">
        <v>15033</v>
      </c>
      <c r="G59" s="356">
        <v>0</v>
      </c>
      <c r="H59" s="356">
        <v>0</v>
      </c>
      <c r="I59" s="353"/>
    </row>
    <row r="60" spans="1:9" s="355" customFormat="1" ht="14.1" customHeight="1">
      <c r="A60" s="353"/>
      <c r="B60" s="368" t="s">
        <v>105</v>
      </c>
      <c r="C60" s="398" t="s">
        <v>106</v>
      </c>
      <c r="D60" s="398"/>
      <c r="E60" s="356">
        <v>15033</v>
      </c>
      <c r="F60" s="356">
        <v>15033</v>
      </c>
      <c r="G60" s="356">
        <v>0</v>
      </c>
      <c r="H60" s="356">
        <v>0</v>
      </c>
      <c r="I60" s="353"/>
    </row>
    <row r="61" spans="1:9" s="355" customFormat="1" ht="14.1" customHeight="1">
      <c r="A61" s="353"/>
      <c r="B61" s="369" t="s">
        <v>107</v>
      </c>
      <c r="C61" s="397" t="s">
        <v>108</v>
      </c>
      <c r="D61" s="397"/>
      <c r="E61" s="357">
        <v>15033</v>
      </c>
      <c r="F61" s="357">
        <v>15033</v>
      </c>
      <c r="G61" s="357">
        <v>0</v>
      </c>
      <c r="H61" s="357">
        <v>0</v>
      </c>
      <c r="I61" s="353"/>
    </row>
    <row r="62" spans="1:9" s="355" customFormat="1" ht="20.100000000000001" customHeight="1">
      <c r="A62" s="353"/>
      <c r="B62" s="368" t="s">
        <v>109</v>
      </c>
      <c r="C62" s="398" t="s">
        <v>110</v>
      </c>
      <c r="D62" s="398"/>
      <c r="E62" s="356">
        <v>523280</v>
      </c>
      <c r="F62" s="356">
        <v>523280</v>
      </c>
      <c r="G62" s="356">
        <v>0</v>
      </c>
      <c r="H62" s="356">
        <v>0</v>
      </c>
      <c r="I62" s="353"/>
    </row>
    <row r="63" spans="1:9" s="355" customFormat="1" ht="14.1" customHeight="1">
      <c r="A63" s="353"/>
      <c r="B63" s="368" t="s">
        <v>111</v>
      </c>
      <c r="C63" s="398" t="s">
        <v>112</v>
      </c>
      <c r="D63" s="398"/>
      <c r="E63" s="356">
        <v>523000</v>
      </c>
      <c r="F63" s="356">
        <v>523000</v>
      </c>
      <c r="G63" s="356">
        <v>0</v>
      </c>
      <c r="H63" s="356">
        <v>0</v>
      </c>
      <c r="I63" s="353"/>
    </row>
    <row r="64" spans="1:9" s="355" customFormat="1" ht="20.100000000000001" customHeight="1">
      <c r="A64" s="353"/>
      <c r="B64" s="369" t="s">
        <v>113</v>
      </c>
      <c r="C64" s="397" t="s">
        <v>114</v>
      </c>
      <c r="D64" s="397"/>
      <c r="E64" s="357">
        <v>62000</v>
      </c>
      <c r="F64" s="357">
        <v>62000</v>
      </c>
      <c r="G64" s="357">
        <v>0</v>
      </c>
      <c r="H64" s="357">
        <v>0</v>
      </c>
      <c r="I64" s="353"/>
    </row>
    <row r="65" spans="1:9" s="355" customFormat="1" ht="14.1" customHeight="1">
      <c r="A65" s="353"/>
      <c r="B65" s="369" t="s">
        <v>115</v>
      </c>
      <c r="C65" s="397" t="s">
        <v>116</v>
      </c>
      <c r="D65" s="397"/>
      <c r="E65" s="357">
        <v>180000</v>
      </c>
      <c r="F65" s="357">
        <v>180000</v>
      </c>
      <c r="G65" s="357">
        <v>0</v>
      </c>
      <c r="H65" s="357">
        <v>0</v>
      </c>
      <c r="I65" s="353"/>
    </row>
    <row r="66" spans="1:9" s="355" customFormat="1" ht="20.100000000000001" customHeight="1">
      <c r="A66" s="353"/>
      <c r="B66" s="369" t="s">
        <v>117</v>
      </c>
      <c r="C66" s="397" t="s">
        <v>118</v>
      </c>
      <c r="D66" s="397"/>
      <c r="E66" s="357">
        <v>271000</v>
      </c>
      <c r="F66" s="357">
        <v>271000</v>
      </c>
      <c r="G66" s="357">
        <v>0</v>
      </c>
      <c r="H66" s="357">
        <v>0</v>
      </c>
      <c r="I66" s="353"/>
    </row>
    <row r="67" spans="1:9" s="355" customFormat="1" ht="47.1" customHeight="1">
      <c r="A67" s="353"/>
      <c r="B67" s="369" t="s">
        <v>119</v>
      </c>
      <c r="C67" s="397" t="s">
        <v>120</v>
      </c>
      <c r="D67" s="397"/>
      <c r="E67" s="357">
        <v>10000</v>
      </c>
      <c r="F67" s="357">
        <v>10000</v>
      </c>
      <c r="G67" s="357">
        <v>0</v>
      </c>
      <c r="H67" s="357">
        <v>0</v>
      </c>
      <c r="I67" s="353"/>
    </row>
    <row r="68" spans="1:9" s="355" customFormat="1" ht="14.1" customHeight="1">
      <c r="A68" s="353"/>
      <c r="B68" s="368" t="s">
        <v>121</v>
      </c>
      <c r="C68" s="398" t="s">
        <v>122</v>
      </c>
      <c r="D68" s="398"/>
      <c r="E68" s="356">
        <v>280</v>
      </c>
      <c r="F68" s="356">
        <v>280</v>
      </c>
      <c r="G68" s="356">
        <v>0</v>
      </c>
      <c r="H68" s="356">
        <v>0</v>
      </c>
      <c r="I68" s="353"/>
    </row>
    <row r="69" spans="1:9" s="355" customFormat="1" ht="29.1" customHeight="1">
      <c r="A69" s="353"/>
      <c r="B69" s="369" t="s">
        <v>123</v>
      </c>
      <c r="C69" s="397" t="s">
        <v>124</v>
      </c>
      <c r="D69" s="397"/>
      <c r="E69" s="357">
        <v>280</v>
      </c>
      <c r="F69" s="357">
        <v>280</v>
      </c>
      <c r="G69" s="357">
        <v>0</v>
      </c>
      <c r="H69" s="357">
        <v>0</v>
      </c>
      <c r="I69" s="353"/>
    </row>
    <row r="70" spans="1:9" s="355" customFormat="1" ht="14.1" customHeight="1">
      <c r="A70" s="353"/>
      <c r="B70" s="368" t="s">
        <v>125</v>
      </c>
      <c r="C70" s="398" t="s">
        <v>126</v>
      </c>
      <c r="D70" s="398"/>
      <c r="E70" s="356">
        <v>127100</v>
      </c>
      <c r="F70" s="356">
        <v>127100</v>
      </c>
      <c r="G70" s="356">
        <v>0</v>
      </c>
      <c r="H70" s="356">
        <v>0</v>
      </c>
      <c r="I70" s="353"/>
    </row>
    <row r="71" spans="1:9" s="355" customFormat="1" ht="14.1" customHeight="1">
      <c r="A71" s="353"/>
      <c r="B71" s="368" t="s">
        <v>127</v>
      </c>
      <c r="C71" s="398" t="s">
        <v>106</v>
      </c>
      <c r="D71" s="398"/>
      <c r="E71" s="356">
        <v>127100</v>
      </c>
      <c r="F71" s="356">
        <v>127100</v>
      </c>
      <c r="G71" s="356">
        <v>0</v>
      </c>
      <c r="H71" s="356">
        <v>0</v>
      </c>
      <c r="I71" s="353"/>
    </row>
    <row r="72" spans="1:9" s="355" customFormat="1" ht="14.1" customHeight="1">
      <c r="A72" s="353"/>
      <c r="B72" s="369" t="s">
        <v>128</v>
      </c>
      <c r="C72" s="397" t="s">
        <v>106</v>
      </c>
      <c r="D72" s="397"/>
      <c r="E72" s="357">
        <v>127100</v>
      </c>
      <c r="F72" s="357">
        <v>127100</v>
      </c>
      <c r="G72" s="357">
        <v>0</v>
      </c>
      <c r="H72" s="357">
        <v>0</v>
      </c>
      <c r="I72" s="353"/>
    </row>
    <row r="73" spans="1:9" s="355" customFormat="1" ht="14.1" customHeight="1">
      <c r="A73" s="353"/>
      <c r="B73" s="368" t="s">
        <v>129</v>
      </c>
      <c r="C73" s="398" t="s">
        <v>130</v>
      </c>
      <c r="D73" s="398"/>
      <c r="E73" s="356">
        <v>1070000</v>
      </c>
      <c r="F73" s="356">
        <v>0</v>
      </c>
      <c r="G73" s="356">
        <v>1070000</v>
      </c>
      <c r="H73" s="356">
        <v>0</v>
      </c>
      <c r="I73" s="353"/>
    </row>
    <row r="74" spans="1:9" s="355" customFormat="1" ht="20.100000000000001" customHeight="1">
      <c r="A74" s="353"/>
      <c r="B74" s="368" t="s">
        <v>131</v>
      </c>
      <c r="C74" s="398" t="s">
        <v>132</v>
      </c>
      <c r="D74" s="398"/>
      <c r="E74" s="356">
        <v>1042000</v>
      </c>
      <c r="F74" s="356">
        <v>0</v>
      </c>
      <c r="G74" s="356">
        <v>1042000</v>
      </c>
      <c r="H74" s="356">
        <v>0</v>
      </c>
      <c r="I74" s="353"/>
    </row>
    <row r="75" spans="1:9" s="355" customFormat="1" ht="20.100000000000001" customHeight="1">
      <c r="A75" s="353"/>
      <c r="B75" s="369" t="s">
        <v>133</v>
      </c>
      <c r="C75" s="397" t="s">
        <v>134</v>
      </c>
      <c r="D75" s="397"/>
      <c r="E75" s="357">
        <v>1002000</v>
      </c>
      <c r="F75" s="357">
        <v>0</v>
      </c>
      <c r="G75" s="357">
        <v>1002000</v>
      </c>
      <c r="H75" s="357">
        <v>0</v>
      </c>
      <c r="I75" s="353"/>
    </row>
    <row r="76" spans="1:9" s="355" customFormat="1" ht="20.100000000000001" customHeight="1">
      <c r="A76" s="353"/>
      <c r="B76" s="369" t="s">
        <v>135</v>
      </c>
      <c r="C76" s="397" t="s">
        <v>389</v>
      </c>
      <c r="D76" s="397"/>
      <c r="E76" s="357">
        <v>40000</v>
      </c>
      <c r="F76" s="357">
        <v>0</v>
      </c>
      <c r="G76" s="357">
        <v>40000</v>
      </c>
      <c r="H76" s="357">
        <v>0</v>
      </c>
      <c r="I76" s="353"/>
    </row>
    <row r="77" spans="1:9" s="355" customFormat="1" ht="14.1" customHeight="1">
      <c r="A77" s="353"/>
      <c r="B77" s="368" t="s">
        <v>136</v>
      </c>
      <c r="C77" s="398" t="s">
        <v>137</v>
      </c>
      <c r="D77" s="398"/>
      <c r="E77" s="356">
        <v>28000</v>
      </c>
      <c r="F77" s="356">
        <v>0</v>
      </c>
      <c r="G77" s="356">
        <v>28000</v>
      </c>
      <c r="H77" s="356">
        <v>0</v>
      </c>
      <c r="I77" s="353"/>
    </row>
    <row r="78" spans="1:9" s="355" customFormat="1" ht="14.1" customHeight="1">
      <c r="A78" s="353"/>
      <c r="B78" s="369" t="s">
        <v>138</v>
      </c>
      <c r="C78" s="397" t="s">
        <v>139</v>
      </c>
      <c r="D78" s="397"/>
      <c r="E78" s="357">
        <v>28000</v>
      </c>
      <c r="F78" s="357">
        <v>0</v>
      </c>
      <c r="G78" s="357">
        <v>28000</v>
      </c>
      <c r="H78" s="357">
        <v>0</v>
      </c>
      <c r="I78" s="353"/>
    </row>
    <row r="79" spans="1:9" s="355" customFormat="1" ht="14.1" customHeight="1">
      <c r="A79" s="353"/>
      <c r="B79" s="368" t="s">
        <v>140</v>
      </c>
      <c r="C79" s="406" t="s">
        <v>141</v>
      </c>
      <c r="D79" s="406"/>
      <c r="E79" s="356">
        <v>7700</v>
      </c>
      <c r="F79" s="356">
        <v>0</v>
      </c>
      <c r="G79" s="356">
        <v>7700</v>
      </c>
      <c r="H79" s="356">
        <v>0</v>
      </c>
      <c r="I79" s="353"/>
    </row>
    <row r="80" spans="1:9" s="355" customFormat="1" ht="29.1" customHeight="1">
      <c r="A80" s="353"/>
      <c r="B80" s="368" t="s">
        <v>142</v>
      </c>
      <c r="C80" s="398" t="s">
        <v>143</v>
      </c>
      <c r="D80" s="398"/>
      <c r="E80" s="356">
        <v>7700</v>
      </c>
      <c r="F80" s="356">
        <v>0</v>
      </c>
      <c r="G80" s="356">
        <v>7700</v>
      </c>
      <c r="H80" s="356">
        <v>0</v>
      </c>
      <c r="I80" s="353"/>
    </row>
    <row r="81" spans="1:9" s="355" customFormat="1" ht="27.95" customHeight="1">
      <c r="A81" s="353"/>
      <c r="B81" s="364" t="s">
        <v>383</v>
      </c>
      <c r="C81" s="408" t="s">
        <v>144</v>
      </c>
      <c r="D81" s="408"/>
      <c r="E81" s="358">
        <v>47526791</v>
      </c>
      <c r="F81" s="358">
        <v>46436791</v>
      </c>
      <c r="G81" s="358">
        <v>1090000</v>
      </c>
      <c r="H81" s="358">
        <v>0</v>
      </c>
      <c r="I81" s="353"/>
    </row>
    <row r="82" spans="1:9" s="355" customFormat="1" ht="14.1" customHeight="1">
      <c r="A82" s="353"/>
      <c r="B82" s="368" t="s">
        <v>145</v>
      </c>
      <c r="C82" s="406" t="s">
        <v>146</v>
      </c>
      <c r="D82" s="406"/>
      <c r="E82" s="356">
        <v>31372809</v>
      </c>
      <c r="F82" s="356">
        <v>31372809</v>
      </c>
      <c r="G82" s="356">
        <v>0</v>
      </c>
      <c r="H82" s="356">
        <v>0</v>
      </c>
      <c r="I82" s="353"/>
    </row>
    <row r="83" spans="1:9" s="355" customFormat="1" ht="14.1" customHeight="1">
      <c r="A83" s="353"/>
      <c r="B83" s="368" t="s">
        <v>147</v>
      </c>
      <c r="C83" s="398" t="s">
        <v>148</v>
      </c>
      <c r="D83" s="398"/>
      <c r="E83" s="356">
        <v>31372809</v>
      </c>
      <c r="F83" s="356">
        <v>31372809</v>
      </c>
      <c r="G83" s="356">
        <v>0</v>
      </c>
      <c r="H83" s="356">
        <v>0</v>
      </c>
      <c r="I83" s="353"/>
    </row>
    <row r="84" spans="1:9" s="355" customFormat="1" ht="14.1" customHeight="1">
      <c r="A84" s="353"/>
      <c r="B84" s="368" t="s">
        <v>149</v>
      </c>
      <c r="C84" s="398" t="s">
        <v>150</v>
      </c>
      <c r="D84" s="398"/>
      <c r="E84" s="356">
        <v>5842000</v>
      </c>
      <c r="F84" s="356">
        <v>5842000</v>
      </c>
      <c r="G84" s="356">
        <v>0</v>
      </c>
      <c r="H84" s="356">
        <v>0</v>
      </c>
      <c r="I84" s="353"/>
    </row>
    <row r="85" spans="1:9" s="355" customFormat="1" ht="14.1" customHeight="1">
      <c r="A85" s="353"/>
      <c r="B85" s="369" t="s">
        <v>151</v>
      </c>
      <c r="C85" s="397" t="s">
        <v>152</v>
      </c>
      <c r="D85" s="397"/>
      <c r="E85" s="357">
        <v>5842000</v>
      </c>
      <c r="F85" s="357">
        <v>5842000</v>
      </c>
      <c r="G85" s="357">
        <v>0</v>
      </c>
      <c r="H85" s="357">
        <v>0</v>
      </c>
      <c r="I85" s="353"/>
    </row>
    <row r="86" spans="1:9" s="355" customFormat="1" ht="14.1" customHeight="1">
      <c r="A86" s="353"/>
      <c r="B86" s="368" t="s">
        <v>390</v>
      </c>
      <c r="C86" s="398" t="s">
        <v>391</v>
      </c>
      <c r="D86" s="398"/>
      <c r="E86" s="356">
        <v>24818800</v>
      </c>
      <c r="F86" s="356">
        <v>24818800</v>
      </c>
      <c r="G86" s="356">
        <v>0</v>
      </c>
      <c r="H86" s="356">
        <v>0</v>
      </c>
      <c r="I86" s="353"/>
    </row>
    <row r="87" spans="1:9" s="355" customFormat="1" ht="14.1" customHeight="1">
      <c r="A87" s="353"/>
      <c r="B87" s="369" t="s">
        <v>314</v>
      </c>
      <c r="C87" s="397" t="s">
        <v>315</v>
      </c>
      <c r="D87" s="397"/>
      <c r="E87" s="357">
        <v>24818800</v>
      </c>
      <c r="F87" s="357">
        <v>24818800</v>
      </c>
      <c r="G87" s="357">
        <v>0</v>
      </c>
      <c r="H87" s="357">
        <v>0</v>
      </c>
      <c r="I87" s="353"/>
    </row>
    <row r="88" spans="1:9" s="355" customFormat="1" ht="14.1" customHeight="1">
      <c r="A88" s="353"/>
      <c r="B88" s="368" t="s">
        <v>384</v>
      </c>
      <c r="C88" s="398" t="s">
        <v>385</v>
      </c>
      <c r="D88" s="398"/>
      <c r="E88" s="356">
        <v>712009</v>
      </c>
      <c r="F88" s="356">
        <v>712009</v>
      </c>
      <c r="G88" s="356">
        <v>0</v>
      </c>
      <c r="H88" s="356">
        <v>0</v>
      </c>
      <c r="I88" s="353"/>
    </row>
    <row r="89" spans="1:9" s="355" customFormat="1" ht="14.1" customHeight="1">
      <c r="A89" s="353"/>
      <c r="B89" s="369" t="s">
        <v>322</v>
      </c>
      <c r="C89" s="397" t="s">
        <v>302</v>
      </c>
      <c r="D89" s="397"/>
      <c r="E89" s="357">
        <v>712009</v>
      </c>
      <c r="F89" s="357">
        <v>712009</v>
      </c>
      <c r="G89" s="357">
        <v>0</v>
      </c>
      <c r="H89" s="357">
        <v>0</v>
      </c>
      <c r="I89" s="353"/>
    </row>
    <row r="90" spans="1:9" s="355" customFormat="1" ht="27.95" customHeight="1">
      <c r="A90" s="353"/>
      <c r="B90" s="364" t="s">
        <v>153</v>
      </c>
      <c r="C90" s="408" t="s">
        <v>154</v>
      </c>
      <c r="D90" s="408"/>
      <c r="E90" s="358">
        <v>78899600</v>
      </c>
      <c r="F90" s="358">
        <v>77809600</v>
      </c>
      <c r="G90" s="358">
        <v>1090000</v>
      </c>
      <c r="H90" s="358">
        <v>0</v>
      </c>
      <c r="I90" s="353"/>
    </row>
    <row r="92" spans="1:9" s="362" customFormat="1" ht="16.5" customHeight="1">
      <c r="A92" s="409" t="s">
        <v>155</v>
      </c>
      <c r="B92" s="409"/>
      <c r="C92" s="409"/>
      <c r="D92" s="359"/>
      <c r="E92" s="360" t="s">
        <v>156</v>
      </c>
      <c r="F92" s="361"/>
    </row>
  </sheetData>
  <mergeCells count="96">
    <mergeCell ref="B54:B55"/>
    <mergeCell ref="C54:D55"/>
    <mergeCell ref="E54:E55"/>
    <mergeCell ref="F54:F55"/>
    <mergeCell ref="G54:H54"/>
    <mergeCell ref="F10:F11"/>
    <mergeCell ref="G10:H10"/>
    <mergeCell ref="B10:B11"/>
    <mergeCell ref="C10:D11"/>
    <mergeCell ref="E10:E1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E1:H1"/>
    <mergeCell ref="C2:H2"/>
    <mergeCell ref="C3:H3"/>
    <mergeCell ref="D4:H4"/>
    <mergeCell ref="B8:C8"/>
    <mergeCell ref="B5:H5"/>
    <mergeCell ref="B6:H6"/>
    <mergeCell ref="B7:C7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zoomScale="95" zoomScaleNormal="100" zoomScalePageLayoutView="95" workbookViewId="0">
      <selection activeCell="H21" sqref="H21"/>
    </sheetView>
  </sheetViews>
  <sheetFormatPr defaultRowHeight="15"/>
  <cols>
    <col min="1" max="1" width="13.42578125" style="2" customWidth="1"/>
    <col min="2" max="2" width="28.85546875" style="2" customWidth="1"/>
    <col min="3" max="3" width="12" style="2" customWidth="1"/>
    <col min="4" max="4" width="14" style="2" customWidth="1"/>
    <col min="5" max="5" width="20.7109375" style="2" customWidth="1"/>
    <col min="6" max="6" width="24.5703125" style="2" customWidth="1"/>
    <col min="7" max="1025" width="9.140625" style="2" customWidth="1"/>
  </cols>
  <sheetData>
    <row r="1" spans="1:6">
      <c r="C1" s="379"/>
      <c r="D1" s="379"/>
      <c r="E1" s="379"/>
      <c r="F1" s="380" t="s">
        <v>157</v>
      </c>
    </row>
    <row r="2" spans="1:6" ht="15" customHeight="1">
      <c r="C2" s="415" t="s">
        <v>469</v>
      </c>
      <c r="D2" s="415"/>
      <c r="E2" s="415"/>
      <c r="F2" s="415"/>
    </row>
    <row r="3" spans="1:6" s="4" customFormat="1" ht="14.25" customHeight="1">
      <c r="A3" s="3"/>
      <c r="B3" s="3"/>
      <c r="C3" s="415" t="str">
        <f>'додаток 1 '!C3:G3</f>
        <v>"Про бюджет Білозірської сільської  територіальної громади  на 2024 рік"  (2350100000)</v>
      </c>
      <c r="D3" s="415"/>
      <c r="E3" s="415"/>
      <c r="F3" s="415"/>
    </row>
    <row r="4" spans="1:6" s="4" customFormat="1" ht="15.75">
      <c r="A4" s="416"/>
      <c r="B4" s="416"/>
      <c r="C4" s="416"/>
      <c r="D4" s="416"/>
      <c r="E4" s="416"/>
      <c r="F4" s="416"/>
    </row>
    <row r="5" spans="1:6" s="4" customFormat="1" ht="30.75" customHeight="1">
      <c r="A5" s="417" t="s">
        <v>394</v>
      </c>
      <c r="B5" s="417"/>
      <c r="C5" s="417"/>
      <c r="D5" s="417"/>
      <c r="E5" s="417"/>
      <c r="F5" s="417"/>
    </row>
    <row r="6" spans="1:6" s="4" customFormat="1" ht="16.5" customHeight="1">
      <c r="A6" s="5" t="s">
        <v>158</v>
      </c>
      <c r="B6" s="6"/>
      <c r="C6" s="6"/>
      <c r="D6" s="6"/>
      <c r="E6" s="6"/>
      <c r="F6" s="6"/>
    </row>
    <row r="7" spans="1:6" s="4" customFormat="1" ht="9" customHeight="1">
      <c r="A7" s="7" t="s">
        <v>3</v>
      </c>
      <c r="B7" s="6"/>
      <c r="C7" s="6"/>
      <c r="D7" s="6"/>
      <c r="E7" s="6"/>
      <c r="F7" s="6"/>
    </row>
    <row r="8" spans="1:6" s="4" customFormat="1" ht="12.75">
      <c r="A8" s="8"/>
      <c r="B8" s="8"/>
      <c r="C8" s="3"/>
      <c r="D8" s="8"/>
      <c r="E8" s="8"/>
      <c r="F8" s="3" t="s">
        <v>4</v>
      </c>
    </row>
    <row r="9" spans="1:6" s="4" customFormat="1" ht="12.75" customHeight="1">
      <c r="A9" s="418" t="s">
        <v>5</v>
      </c>
      <c r="B9" s="419" t="s">
        <v>159</v>
      </c>
      <c r="C9" s="420" t="s">
        <v>7</v>
      </c>
      <c r="D9" s="418" t="s">
        <v>160</v>
      </c>
      <c r="E9" s="419" t="s">
        <v>9</v>
      </c>
      <c r="F9" s="419"/>
    </row>
    <row r="10" spans="1:6" s="4" customFormat="1" ht="25.5">
      <c r="A10" s="418"/>
      <c r="B10" s="419"/>
      <c r="C10" s="420"/>
      <c r="D10" s="418"/>
      <c r="E10" s="9" t="s">
        <v>161</v>
      </c>
      <c r="F10" s="10" t="s">
        <v>162</v>
      </c>
    </row>
    <row r="11" spans="1:6" s="4" customFormat="1" ht="12.75">
      <c r="A11" s="11">
        <v>1</v>
      </c>
      <c r="B11" s="12">
        <v>2</v>
      </c>
      <c r="C11" s="13">
        <v>3</v>
      </c>
      <c r="D11" s="11">
        <v>4</v>
      </c>
      <c r="E11" s="14">
        <v>5</v>
      </c>
      <c r="F11" s="12">
        <v>6</v>
      </c>
    </row>
    <row r="12" spans="1:6" s="15" customFormat="1" ht="14.25" customHeight="1">
      <c r="A12" s="412" t="s">
        <v>163</v>
      </c>
      <c r="B12" s="412"/>
      <c r="C12" s="412"/>
      <c r="D12" s="412"/>
      <c r="E12" s="412"/>
      <c r="F12" s="412"/>
    </row>
    <row r="13" spans="1:6" s="4" customFormat="1" ht="15.75">
      <c r="A13" s="16">
        <v>200000</v>
      </c>
      <c r="B13" s="17" t="s">
        <v>164</v>
      </c>
      <c r="C13" s="18">
        <v>0</v>
      </c>
      <c r="D13" s="19">
        <f>D18</f>
        <v>-800000</v>
      </c>
      <c r="E13" s="20">
        <f>E18</f>
        <v>800000</v>
      </c>
      <c r="F13" s="21">
        <f>F18</f>
        <v>800000</v>
      </c>
    </row>
    <row r="14" spans="1:6" s="4" customFormat="1" ht="0.75" customHeight="1">
      <c r="A14" s="22">
        <v>203000</v>
      </c>
      <c r="B14" s="23" t="s">
        <v>165</v>
      </c>
      <c r="C14" s="24">
        <v>0</v>
      </c>
      <c r="D14" s="25">
        <v>0</v>
      </c>
      <c r="E14" s="26">
        <v>0</v>
      </c>
      <c r="F14" s="27">
        <v>0</v>
      </c>
    </row>
    <row r="15" spans="1:6" s="4" customFormat="1" ht="47.25" hidden="1">
      <c r="A15" s="22">
        <v>205000</v>
      </c>
      <c r="B15" s="23" t="s">
        <v>166</v>
      </c>
      <c r="C15" s="24">
        <v>0</v>
      </c>
      <c r="D15" s="25">
        <v>0</v>
      </c>
      <c r="E15" s="26">
        <v>0</v>
      </c>
      <c r="F15" s="27">
        <v>0</v>
      </c>
    </row>
    <row r="16" spans="1:6" s="4" customFormat="1" ht="15.75" hidden="1">
      <c r="A16" s="28">
        <v>205100</v>
      </c>
      <c r="B16" s="29" t="s">
        <v>167</v>
      </c>
      <c r="C16" s="24">
        <v>0</v>
      </c>
      <c r="D16" s="30">
        <v>0</v>
      </c>
      <c r="E16" s="30">
        <v>0</v>
      </c>
      <c r="F16" s="31">
        <v>0</v>
      </c>
    </row>
    <row r="17" spans="1:6" s="4" customFormat="1" ht="15.75" hidden="1">
      <c r="A17" s="28">
        <v>205200</v>
      </c>
      <c r="B17" s="29" t="s">
        <v>168</v>
      </c>
      <c r="C17" s="24">
        <v>0</v>
      </c>
      <c r="D17" s="30">
        <v>0</v>
      </c>
      <c r="E17" s="30">
        <v>0</v>
      </c>
      <c r="F17" s="31">
        <v>0</v>
      </c>
    </row>
    <row r="18" spans="1:6" s="4" customFormat="1" ht="47.25">
      <c r="A18" s="22">
        <v>208000</v>
      </c>
      <c r="B18" s="23" t="s">
        <v>169</v>
      </c>
      <c r="C18" s="24">
        <v>0</v>
      </c>
      <c r="D18" s="25">
        <f>D21</f>
        <v>-800000</v>
      </c>
      <c r="E18" s="25">
        <f>E21</f>
        <v>800000</v>
      </c>
      <c r="F18" s="25">
        <f>F21</f>
        <v>800000</v>
      </c>
    </row>
    <row r="19" spans="1:6" s="4" customFormat="1" ht="0.75" customHeight="1">
      <c r="A19" s="28">
        <v>208100</v>
      </c>
      <c r="B19" s="29" t="s">
        <v>167</v>
      </c>
      <c r="C19" s="24">
        <v>0</v>
      </c>
      <c r="D19" s="30">
        <v>0</v>
      </c>
      <c r="E19" s="32">
        <v>0</v>
      </c>
      <c r="F19" s="31">
        <v>0</v>
      </c>
    </row>
    <row r="20" spans="1:6" s="4" customFormat="1" ht="15.75" hidden="1">
      <c r="A20" s="28">
        <v>208200</v>
      </c>
      <c r="B20" s="29" t="s">
        <v>168</v>
      </c>
      <c r="C20" s="24">
        <v>0</v>
      </c>
      <c r="D20" s="30">
        <v>0</v>
      </c>
      <c r="E20" s="32">
        <v>0</v>
      </c>
      <c r="F20" s="31">
        <v>0</v>
      </c>
    </row>
    <row r="21" spans="1:6" s="4" customFormat="1" ht="63">
      <c r="A21" s="33">
        <v>208400</v>
      </c>
      <c r="B21" s="34" t="s">
        <v>170</v>
      </c>
      <c r="C21" s="24">
        <v>0</v>
      </c>
      <c r="D21" s="25">
        <f>D22</f>
        <v>-800000</v>
      </c>
      <c r="E21" s="25">
        <f>E22</f>
        <v>800000</v>
      </c>
      <c r="F21" s="27">
        <f>E21</f>
        <v>800000</v>
      </c>
    </row>
    <row r="22" spans="1:6" s="4" customFormat="1" ht="31.5">
      <c r="A22" s="35"/>
      <c r="B22" s="36" t="s">
        <v>171</v>
      </c>
      <c r="C22" s="37">
        <v>0</v>
      </c>
      <c r="D22" s="25">
        <v>-800000</v>
      </c>
      <c r="E22" s="26">
        <v>800000</v>
      </c>
      <c r="F22" s="27">
        <f>E22</f>
        <v>800000</v>
      </c>
    </row>
    <row r="23" spans="1:6" s="4" customFormat="1" ht="18" customHeight="1">
      <c r="A23" s="38" t="s">
        <v>153</v>
      </c>
      <c r="B23" s="39" t="s">
        <v>172</v>
      </c>
      <c r="C23" s="40">
        <v>0</v>
      </c>
      <c r="D23" s="41">
        <f>D13</f>
        <v>-800000</v>
      </c>
      <c r="E23" s="41">
        <f>E13</f>
        <v>800000</v>
      </c>
      <c r="F23" s="41">
        <f>F13</f>
        <v>800000</v>
      </c>
    </row>
    <row r="24" spans="1:6" s="4" customFormat="1" ht="15.75">
      <c r="A24" s="413" t="s">
        <v>173</v>
      </c>
      <c r="B24" s="413"/>
      <c r="C24" s="413"/>
      <c r="D24" s="413"/>
      <c r="E24" s="413"/>
      <c r="F24" s="413"/>
    </row>
    <row r="25" spans="1:6" s="4" customFormat="1" ht="31.5">
      <c r="A25" s="16">
        <v>600000</v>
      </c>
      <c r="B25" s="17" t="s">
        <v>174</v>
      </c>
      <c r="C25" s="18">
        <v>0</v>
      </c>
      <c r="D25" s="19">
        <f>D26</f>
        <v>-800000</v>
      </c>
      <c r="E25" s="19">
        <f>E26</f>
        <v>800000</v>
      </c>
      <c r="F25" s="19">
        <f>F26</f>
        <v>800000</v>
      </c>
    </row>
    <row r="26" spans="1:6" s="4" customFormat="1" ht="30" customHeight="1">
      <c r="A26" s="22">
        <v>602000</v>
      </c>
      <c r="B26" s="23" t="s">
        <v>175</v>
      </c>
      <c r="C26" s="24">
        <v>0</v>
      </c>
      <c r="D26" s="25">
        <f>D29</f>
        <v>-800000</v>
      </c>
      <c r="E26" s="25">
        <f>E18</f>
        <v>800000</v>
      </c>
      <c r="F26" s="25">
        <f>F29</f>
        <v>800000</v>
      </c>
    </row>
    <row r="27" spans="1:6" s="4" customFormat="1" ht="15.75" hidden="1">
      <c r="A27" s="22">
        <v>602100</v>
      </c>
      <c r="B27" s="23" t="s">
        <v>167</v>
      </c>
      <c r="C27" s="24">
        <v>0</v>
      </c>
      <c r="D27" s="25">
        <v>0</v>
      </c>
      <c r="E27" s="26">
        <v>0</v>
      </c>
      <c r="F27" s="27">
        <v>0</v>
      </c>
    </row>
    <row r="28" spans="1:6" s="4" customFormat="1" ht="15.75" hidden="1">
      <c r="A28" s="22">
        <v>602200</v>
      </c>
      <c r="B28" s="23" t="s">
        <v>168</v>
      </c>
      <c r="C28" s="24">
        <v>0</v>
      </c>
      <c r="D28" s="26">
        <v>0</v>
      </c>
      <c r="E28" s="26">
        <v>0</v>
      </c>
      <c r="F28" s="27">
        <v>0</v>
      </c>
    </row>
    <row r="29" spans="1:6" s="4" customFormat="1" ht="63">
      <c r="A29" s="33">
        <v>602400</v>
      </c>
      <c r="B29" s="34" t="s">
        <v>170</v>
      </c>
      <c r="C29" s="24">
        <v>0</v>
      </c>
      <c r="D29" s="25">
        <f t="shared" ref="D29:E31" si="0">D21</f>
        <v>-800000</v>
      </c>
      <c r="E29" s="26">
        <f t="shared" si="0"/>
        <v>800000</v>
      </c>
      <c r="F29" s="27">
        <f>E29</f>
        <v>800000</v>
      </c>
    </row>
    <row r="30" spans="1:6" s="4" customFormat="1" ht="24">
      <c r="A30" s="35"/>
      <c r="B30" s="42" t="s">
        <v>176</v>
      </c>
      <c r="C30" s="37">
        <v>0</v>
      </c>
      <c r="D30" s="25">
        <f t="shared" si="0"/>
        <v>-800000</v>
      </c>
      <c r="E30" s="26">
        <f t="shared" si="0"/>
        <v>800000</v>
      </c>
      <c r="F30" s="27">
        <f>E30</f>
        <v>800000</v>
      </c>
    </row>
    <row r="31" spans="1:6" s="4" customFormat="1" ht="15.75">
      <c r="A31" s="38" t="str">
        <f>A23</f>
        <v>Х</v>
      </c>
      <c r="B31" s="39" t="s">
        <v>172</v>
      </c>
      <c r="C31" s="40">
        <v>0</v>
      </c>
      <c r="D31" s="41">
        <f t="shared" si="0"/>
        <v>-800000</v>
      </c>
      <c r="E31" s="43">
        <f t="shared" si="0"/>
        <v>800000</v>
      </c>
      <c r="F31" s="44">
        <f>E31</f>
        <v>800000</v>
      </c>
    </row>
    <row r="32" spans="1:6" s="4" customFormat="1" ht="15.75">
      <c r="A32" s="45"/>
      <c r="B32" s="46"/>
      <c r="C32" s="47"/>
      <c r="D32" s="47"/>
      <c r="E32" s="47"/>
      <c r="F32" s="47"/>
    </row>
    <row r="33" spans="1:6" s="4" customFormat="1" ht="15" customHeight="1">
      <c r="A33" s="48"/>
      <c r="B33" s="49"/>
      <c r="C33" s="48"/>
      <c r="D33" s="48"/>
      <c r="E33" s="48"/>
      <c r="F33" s="48"/>
    </row>
    <row r="34" spans="1:6" s="4" customFormat="1" ht="32.25" customHeight="1">
      <c r="A34" s="414" t="s">
        <v>155</v>
      </c>
      <c r="B34" s="414"/>
      <c r="C34" s="50"/>
      <c r="D34" s="51"/>
      <c r="E34" s="52" t="s">
        <v>156</v>
      </c>
      <c r="F34" s="53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1"/>
  <sheetViews>
    <sheetView view="pageBreakPreview" topLeftCell="B80" zoomScale="130" zoomScaleNormal="115" zoomScaleSheetLayoutView="130" zoomScalePageLayoutView="95" workbookViewId="0">
      <selection activeCell="B80" sqref="A1:XFD1048576"/>
    </sheetView>
  </sheetViews>
  <sheetFormatPr defaultRowHeight="15"/>
  <cols>
    <col min="1" max="1" width="8.85546875" style="54" hidden="1" customWidth="1"/>
    <col min="2" max="2" width="8.42578125" style="54" customWidth="1"/>
    <col min="3" max="3" width="8.28515625" style="54" customWidth="1"/>
    <col min="4" max="4" width="8.7109375" style="54" customWidth="1"/>
    <col min="5" max="5" width="38.85546875" style="54" customWidth="1"/>
    <col min="6" max="6" width="11.140625" style="54" customWidth="1"/>
    <col min="7" max="7" width="13.140625" style="54" bestFit="1" customWidth="1"/>
    <col min="8" max="8" width="11.28515625" style="54" customWidth="1"/>
    <col min="9" max="9" width="10.140625" style="54" customWidth="1"/>
    <col min="10" max="10" width="9.7109375" style="54" customWidth="1"/>
    <col min="11" max="11" width="10.5703125" style="55" customWidth="1"/>
    <col min="12" max="12" width="11.28515625" style="55" customWidth="1"/>
    <col min="13" max="15" width="9.7109375" style="55" customWidth="1"/>
    <col min="16" max="16" width="11.85546875" style="55" customWidth="1"/>
    <col min="17" max="17" width="12.7109375" style="55" customWidth="1"/>
    <col min="18" max="19" width="8.85546875" style="54" hidden="1" customWidth="1"/>
    <col min="20" max="20" width="15.42578125" style="54" customWidth="1"/>
    <col min="21" max="256" width="9.140625" style="54" customWidth="1"/>
    <col min="257" max="257" width="9.140625" style="54" hidden="1" customWidth="1"/>
    <col min="258" max="258" width="6.5703125" style="54" customWidth="1"/>
    <col min="259" max="259" width="9.140625" style="54" hidden="1" customWidth="1"/>
    <col min="260" max="260" width="6.5703125" style="54" customWidth="1"/>
    <col min="261" max="261" width="28.5703125" style="54" customWidth="1"/>
    <col min="262" max="262" width="8" style="54" customWidth="1"/>
    <col min="263" max="263" width="7.7109375" style="54" customWidth="1"/>
    <col min="264" max="264" width="8" style="54" customWidth="1"/>
    <col min="265" max="272" width="7" style="54" customWidth="1"/>
    <col min="273" max="273" width="9.140625" style="54" customWidth="1"/>
    <col min="274" max="275" width="9.140625" style="54" hidden="1" customWidth="1"/>
    <col min="276" max="512" width="9.140625" style="54" customWidth="1"/>
    <col min="513" max="513" width="9.140625" style="54" hidden="1" customWidth="1"/>
    <col min="514" max="514" width="6.5703125" style="54" customWidth="1"/>
    <col min="515" max="515" width="9.140625" style="54" hidden="1" customWidth="1"/>
    <col min="516" max="516" width="6.5703125" style="54" customWidth="1"/>
    <col min="517" max="517" width="28.5703125" style="54" customWidth="1"/>
    <col min="518" max="518" width="8" style="54" customWidth="1"/>
    <col min="519" max="519" width="7.7109375" style="54" customWidth="1"/>
    <col min="520" max="520" width="8" style="54" customWidth="1"/>
    <col min="521" max="528" width="7" style="54" customWidth="1"/>
    <col min="529" max="529" width="9.140625" style="54" customWidth="1"/>
    <col min="530" max="531" width="9.140625" style="54" hidden="1" customWidth="1"/>
    <col min="532" max="768" width="9.140625" style="54" customWidth="1"/>
    <col min="769" max="769" width="9.140625" style="54" hidden="1" customWidth="1"/>
    <col min="770" max="770" width="6.5703125" style="54" customWidth="1"/>
    <col min="771" max="771" width="9.140625" style="54" hidden="1" customWidth="1"/>
    <col min="772" max="772" width="6.5703125" style="54" customWidth="1"/>
    <col min="773" max="773" width="28.5703125" style="54" customWidth="1"/>
    <col min="774" max="774" width="8" style="54" customWidth="1"/>
    <col min="775" max="775" width="7.7109375" style="54" customWidth="1"/>
    <col min="776" max="776" width="8" style="54" customWidth="1"/>
    <col min="777" max="784" width="7" style="54" customWidth="1"/>
    <col min="785" max="785" width="9.140625" style="54" customWidth="1"/>
    <col min="786" max="787" width="9.140625" style="54" hidden="1" customWidth="1"/>
    <col min="788" max="1025" width="9.140625" style="54" customWidth="1"/>
  </cols>
  <sheetData>
    <row r="1" spans="1:20" s="58" customFormat="1" ht="15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7"/>
      <c r="L1" s="428" t="s">
        <v>177</v>
      </c>
      <c r="M1" s="428"/>
      <c r="N1" s="428"/>
      <c r="O1" s="428"/>
      <c r="P1" s="428"/>
      <c r="Q1" s="428"/>
      <c r="R1" s="56"/>
    </row>
    <row r="2" spans="1:20" s="60" customFormat="1" ht="15" customHeight="1">
      <c r="A2" s="59"/>
      <c r="B2" s="59"/>
      <c r="D2" s="61"/>
      <c r="E2" s="61"/>
      <c r="F2" s="61"/>
      <c r="G2" s="61"/>
      <c r="H2" s="62"/>
      <c r="J2" s="62"/>
      <c r="K2" s="427" t="s">
        <v>469</v>
      </c>
      <c r="L2" s="427"/>
      <c r="M2" s="427"/>
      <c r="N2" s="427"/>
      <c r="O2" s="427"/>
      <c r="P2" s="427"/>
      <c r="Q2" s="427"/>
    </row>
    <row r="3" spans="1:20" s="60" customFormat="1" ht="12" customHeight="1">
      <c r="A3" s="59"/>
      <c r="B3" s="59"/>
      <c r="D3" s="63"/>
      <c r="E3" s="63"/>
      <c r="F3" s="63"/>
      <c r="G3" s="63"/>
      <c r="H3" s="64"/>
      <c r="I3" s="62"/>
      <c r="J3" s="62"/>
      <c r="K3" s="427" t="s">
        <v>392</v>
      </c>
      <c r="L3" s="427"/>
      <c r="M3" s="427"/>
      <c r="N3" s="427"/>
      <c r="O3" s="427"/>
      <c r="P3" s="427"/>
      <c r="Q3" s="427"/>
    </row>
    <row r="4" spans="1:20" s="58" customFormat="1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65"/>
      <c r="L4" s="65"/>
      <c r="M4" s="65"/>
      <c r="N4" s="65"/>
      <c r="O4" s="65"/>
      <c r="P4" s="65"/>
      <c r="Q4" s="65"/>
      <c r="R4" s="56"/>
    </row>
    <row r="5" spans="1:20" s="58" customFormat="1" ht="15.75" customHeight="1">
      <c r="A5" s="56"/>
      <c r="B5" s="429" t="s">
        <v>395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56"/>
    </row>
    <row r="6" spans="1:20" s="58" customFormat="1" ht="19.5" customHeight="1">
      <c r="A6" s="56"/>
      <c r="B6" s="430" t="s">
        <v>158</v>
      </c>
      <c r="C6" s="430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56"/>
    </row>
    <row r="7" spans="1:20" s="58" customFormat="1" ht="11.25" customHeight="1">
      <c r="A7" s="56"/>
      <c r="B7" s="431" t="s">
        <v>3</v>
      </c>
      <c r="C7" s="43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 t="s">
        <v>4</v>
      </c>
      <c r="R7" s="56"/>
    </row>
    <row r="8" spans="1:20" s="69" customFormat="1" ht="15.75" customHeight="1">
      <c r="A8" s="68"/>
      <c r="B8" s="424" t="s">
        <v>178</v>
      </c>
      <c r="C8" s="424" t="s">
        <v>179</v>
      </c>
      <c r="D8" s="424" t="s">
        <v>180</v>
      </c>
      <c r="E8" s="424" t="s">
        <v>181</v>
      </c>
      <c r="F8" s="426" t="s">
        <v>160</v>
      </c>
      <c r="G8" s="426"/>
      <c r="H8" s="426"/>
      <c r="I8" s="426"/>
      <c r="J8" s="426"/>
      <c r="K8" s="422" t="s">
        <v>9</v>
      </c>
      <c r="L8" s="422"/>
      <c r="M8" s="422"/>
      <c r="N8" s="422"/>
      <c r="O8" s="422"/>
      <c r="P8" s="422"/>
      <c r="Q8" s="421" t="s">
        <v>182</v>
      </c>
      <c r="R8" s="68"/>
    </row>
    <row r="9" spans="1:20" s="69" customFormat="1" ht="20.25" customHeight="1">
      <c r="A9" s="68"/>
      <c r="B9" s="424"/>
      <c r="C9" s="424"/>
      <c r="D9" s="424"/>
      <c r="E9" s="424"/>
      <c r="F9" s="422" t="s">
        <v>10</v>
      </c>
      <c r="G9" s="423" t="s">
        <v>183</v>
      </c>
      <c r="H9" s="424" t="s">
        <v>184</v>
      </c>
      <c r="I9" s="424"/>
      <c r="J9" s="425" t="s">
        <v>185</v>
      </c>
      <c r="K9" s="422" t="str">
        <f>F9</f>
        <v>усього</v>
      </c>
      <c r="L9" s="423" t="s">
        <v>186</v>
      </c>
      <c r="M9" s="423" t="s">
        <v>183</v>
      </c>
      <c r="N9" s="424" t="s">
        <v>184</v>
      </c>
      <c r="O9" s="424"/>
      <c r="P9" s="423" t="s">
        <v>185</v>
      </c>
      <c r="Q9" s="421"/>
      <c r="R9" s="68"/>
    </row>
    <row r="10" spans="1:20" s="69" customFormat="1" ht="108.75" customHeight="1">
      <c r="A10" s="68"/>
      <c r="B10" s="424"/>
      <c r="C10" s="424"/>
      <c r="D10" s="424"/>
      <c r="E10" s="424"/>
      <c r="F10" s="422"/>
      <c r="G10" s="423"/>
      <c r="H10" s="265" t="s">
        <v>187</v>
      </c>
      <c r="I10" s="265" t="s">
        <v>188</v>
      </c>
      <c r="J10" s="425"/>
      <c r="K10" s="422"/>
      <c r="L10" s="423"/>
      <c r="M10" s="423"/>
      <c r="N10" s="265" t="s">
        <v>187</v>
      </c>
      <c r="O10" s="265" t="s">
        <v>188</v>
      </c>
      <c r="P10" s="423"/>
      <c r="Q10" s="421"/>
      <c r="R10" s="68"/>
    </row>
    <row r="11" spans="1:20" s="69" customFormat="1" ht="15.75" customHeight="1">
      <c r="A11" s="68"/>
      <c r="B11" s="265">
        <v>1</v>
      </c>
      <c r="C11" s="70">
        <v>2</v>
      </c>
      <c r="D11" s="70">
        <v>3</v>
      </c>
      <c r="E11" s="265">
        <v>4</v>
      </c>
      <c r="F11" s="265">
        <v>5</v>
      </c>
      <c r="G11" s="267">
        <v>6</v>
      </c>
      <c r="H11" s="265">
        <v>7</v>
      </c>
      <c r="I11" s="265">
        <v>8</v>
      </c>
      <c r="J11" s="268">
        <v>9</v>
      </c>
      <c r="K11" s="265">
        <v>10</v>
      </c>
      <c r="L11" s="267">
        <v>11</v>
      </c>
      <c r="M11" s="267">
        <v>12</v>
      </c>
      <c r="N11" s="265">
        <v>13</v>
      </c>
      <c r="O11" s="265">
        <v>14</v>
      </c>
      <c r="P11" s="267">
        <v>15</v>
      </c>
      <c r="Q11" s="71">
        <v>16</v>
      </c>
      <c r="R11" s="68"/>
    </row>
    <row r="12" spans="1:20" s="78" customFormat="1" ht="25.5" customHeight="1">
      <c r="A12" s="72"/>
      <c r="B12" s="73" t="s">
        <v>189</v>
      </c>
      <c r="C12" s="74"/>
      <c r="D12" s="75"/>
      <c r="E12" s="76" t="s">
        <v>190</v>
      </c>
      <c r="F12" s="77">
        <f t="shared" ref="F12:Q12" si="0">F13</f>
        <v>74064595</v>
      </c>
      <c r="G12" s="77">
        <f t="shared" si="0"/>
        <v>74064595</v>
      </c>
      <c r="H12" s="77">
        <f t="shared" si="0"/>
        <v>50435173</v>
      </c>
      <c r="I12" s="77">
        <f t="shared" si="0"/>
        <v>4517255</v>
      </c>
      <c r="J12" s="77">
        <f t="shared" si="0"/>
        <v>0</v>
      </c>
      <c r="K12" s="77">
        <f t="shared" si="0"/>
        <v>1890000</v>
      </c>
      <c r="L12" s="77">
        <f t="shared" si="0"/>
        <v>800000</v>
      </c>
      <c r="M12" s="77">
        <f t="shared" si="0"/>
        <v>1090000</v>
      </c>
      <c r="N12" s="77">
        <f t="shared" si="0"/>
        <v>0</v>
      </c>
      <c r="O12" s="77">
        <f t="shared" si="0"/>
        <v>0</v>
      </c>
      <c r="P12" s="77">
        <f t="shared" si="0"/>
        <v>800000</v>
      </c>
      <c r="Q12" s="77">
        <f t="shared" si="0"/>
        <v>75954595</v>
      </c>
      <c r="R12" s="72"/>
      <c r="T12" s="69"/>
    </row>
    <row r="13" spans="1:20" s="69" customFormat="1" ht="25.5" customHeight="1">
      <c r="A13" s="68"/>
      <c r="B13" s="79" t="s">
        <v>191</v>
      </c>
      <c r="C13" s="80"/>
      <c r="D13" s="266"/>
      <c r="E13" s="81" t="s">
        <v>190</v>
      </c>
      <c r="F13" s="82">
        <f t="shared" ref="F13:Q13" si="1">F14+F17+F35+F40+F58+F62+F64+F67+F78</f>
        <v>74064595</v>
      </c>
      <c r="G13" s="82">
        <f t="shared" si="1"/>
        <v>74064595</v>
      </c>
      <c r="H13" s="82">
        <f t="shared" si="1"/>
        <v>50435173</v>
      </c>
      <c r="I13" s="82">
        <f t="shared" si="1"/>
        <v>4517255</v>
      </c>
      <c r="J13" s="82">
        <f t="shared" si="1"/>
        <v>0</v>
      </c>
      <c r="K13" s="82">
        <f t="shared" si="1"/>
        <v>1890000</v>
      </c>
      <c r="L13" s="82">
        <f t="shared" si="1"/>
        <v>800000</v>
      </c>
      <c r="M13" s="82">
        <f t="shared" si="1"/>
        <v>1090000</v>
      </c>
      <c r="N13" s="82">
        <f t="shared" si="1"/>
        <v>0</v>
      </c>
      <c r="O13" s="82">
        <f t="shared" si="1"/>
        <v>0</v>
      </c>
      <c r="P13" s="82">
        <f t="shared" si="1"/>
        <v>800000</v>
      </c>
      <c r="Q13" s="82">
        <f t="shared" si="1"/>
        <v>75954595</v>
      </c>
      <c r="R13" s="82" t="e">
        <f>R14+R17+R35+R40+R58+R62+R64+R67+#REF!+#REF!+#REF!+R78+#REF!</f>
        <v>#REF!</v>
      </c>
      <c r="S13" s="82" t="e">
        <f>S14+S17+S35+S40+S58+S62+S64+S67+#REF!+#REF!+#REF!+S78+#REF!</f>
        <v>#REF!</v>
      </c>
    </row>
    <row r="14" spans="1:20" s="69" customFormat="1" ht="16.899999999999999" customHeight="1">
      <c r="A14" s="68"/>
      <c r="B14" s="79"/>
      <c r="C14" s="79" t="s">
        <v>192</v>
      </c>
      <c r="D14" s="266"/>
      <c r="E14" s="81" t="s">
        <v>193</v>
      </c>
      <c r="F14" s="82">
        <f>F15+F16</f>
        <v>13898000</v>
      </c>
      <c r="G14" s="82">
        <f t="shared" ref="G14:Q14" si="2">G15+G16</f>
        <v>13898000</v>
      </c>
      <c r="H14" s="82">
        <f t="shared" si="2"/>
        <v>10765000</v>
      </c>
      <c r="I14" s="82">
        <f t="shared" si="2"/>
        <v>220000</v>
      </c>
      <c r="J14" s="82">
        <f t="shared" si="2"/>
        <v>0</v>
      </c>
      <c r="K14" s="82">
        <f t="shared" si="2"/>
        <v>0</v>
      </c>
      <c r="L14" s="82">
        <f t="shared" si="2"/>
        <v>0</v>
      </c>
      <c r="M14" s="82">
        <f t="shared" si="2"/>
        <v>0</v>
      </c>
      <c r="N14" s="82">
        <f t="shared" si="2"/>
        <v>0</v>
      </c>
      <c r="O14" s="82">
        <f t="shared" si="2"/>
        <v>0</v>
      </c>
      <c r="P14" s="82">
        <f t="shared" si="2"/>
        <v>0</v>
      </c>
      <c r="Q14" s="82">
        <f t="shared" si="2"/>
        <v>13898000</v>
      </c>
      <c r="R14" s="82" t="e">
        <f>#REF!+R15</f>
        <v>#REF!</v>
      </c>
      <c r="S14" s="82" t="e">
        <f>#REF!+S15</f>
        <v>#REF!</v>
      </c>
    </row>
    <row r="15" spans="1:20" s="69" customFormat="1" ht="39" customHeight="1">
      <c r="A15" s="68"/>
      <c r="B15" s="277" t="s">
        <v>194</v>
      </c>
      <c r="C15" s="265" t="s">
        <v>195</v>
      </c>
      <c r="D15" s="265" t="s">
        <v>196</v>
      </c>
      <c r="E15" s="83" t="s">
        <v>197</v>
      </c>
      <c r="F15" s="84">
        <f>G15</f>
        <v>13878000</v>
      </c>
      <c r="G15" s="85">
        <v>13878000</v>
      </c>
      <c r="H15" s="85">
        <v>10765000</v>
      </c>
      <c r="I15" s="85">
        <f>150000+70000</f>
        <v>220000</v>
      </c>
      <c r="J15" s="84">
        <v>0</v>
      </c>
      <c r="K15" s="86">
        <f>L15</f>
        <v>0</v>
      </c>
      <c r="L15" s="87">
        <v>0</v>
      </c>
      <c r="M15" s="84">
        <v>0</v>
      </c>
      <c r="N15" s="84">
        <v>0</v>
      </c>
      <c r="O15" s="84">
        <v>0</v>
      </c>
      <c r="P15" s="84">
        <v>0</v>
      </c>
      <c r="Q15" s="88">
        <f>F15+K15</f>
        <v>13878000</v>
      </c>
      <c r="R15" s="68"/>
    </row>
    <row r="16" spans="1:20" s="69" customFormat="1" ht="30" customHeight="1">
      <c r="A16" s="68"/>
      <c r="B16" s="272" t="s">
        <v>351</v>
      </c>
      <c r="C16" s="272" t="s">
        <v>301</v>
      </c>
      <c r="D16" s="273" t="s">
        <v>295</v>
      </c>
      <c r="E16" s="274" t="s">
        <v>352</v>
      </c>
      <c r="F16" s="84">
        <f>G16</f>
        <v>20000</v>
      </c>
      <c r="G16" s="275">
        <v>20000</v>
      </c>
      <c r="H16" s="276">
        <v>0</v>
      </c>
      <c r="I16" s="276">
        <v>0</v>
      </c>
      <c r="J16" s="84">
        <v>0</v>
      </c>
      <c r="K16" s="84">
        <v>0</v>
      </c>
      <c r="L16" s="276">
        <v>0</v>
      </c>
      <c r="M16" s="84">
        <v>0</v>
      </c>
      <c r="N16" s="84">
        <v>0</v>
      </c>
      <c r="O16" s="84">
        <v>0</v>
      </c>
      <c r="P16" s="84">
        <v>0</v>
      </c>
      <c r="Q16" s="88">
        <f>F16+K16</f>
        <v>20000</v>
      </c>
      <c r="R16"/>
    </row>
    <row r="17" spans="1:20" s="69" customFormat="1" ht="15" customHeight="1">
      <c r="A17" s="68"/>
      <c r="B17" s="266"/>
      <c r="C17" s="266">
        <v>1000</v>
      </c>
      <c r="D17" s="266"/>
      <c r="E17" s="89" t="s">
        <v>198</v>
      </c>
      <c r="F17" s="90">
        <f t="shared" ref="F17:Q17" si="3">F18+F19+F22+F26+F29</f>
        <v>47077898</v>
      </c>
      <c r="G17" s="90">
        <f t="shared" si="3"/>
        <v>47077898</v>
      </c>
      <c r="H17" s="90">
        <f t="shared" si="3"/>
        <v>34966348</v>
      </c>
      <c r="I17" s="90">
        <f t="shared" si="3"/>
        <v>2514255</v>
      </c>
      <c r="J17" s="90">
        <f t="shared" si="3"/>
        <v>0</v>
      </c>
      <c r="K17" s="90">
        <f t="shared" si="3"/>
        <v>1028000</v>
      </c>
      <c r="L17" s="90">
        <f t="shared" si="3"/>
        <v>0</v>
      </c>
      <c r="M17" s="90">
        <f t="shared" si="3"/>
        <v>1028000</v>
      </c>
      <c r="N17" s="90">
        <f t="shared" si="3"/>
        <v>0</v>
      </c>
      <c r="O17" s="90">
        <f t="shared" si="3"/>
        <v>0</v>
      </c>
      <c r="P17" s="90">
        <f t="shared" si="3"/>
        <v>0</v>
      </c>
      <c r="Q17" s="90">
        <f t="shared" si="3"/>
        <v>48105898</v>
      </c>
      <c r="R17" s="68"/>
      <c r="T17" s="91"/>
    </row>
    <row r="18" spans="1:20" s="69" customFormat="1" ht="21" customHeight="1">
      <c r="A18" s="68"/>
      <c r="B18" s="92" t="s">
        <v>199</v>
      </c>
      <c r="C18" s="92" t="s">
        <v>200</v>
      </c>
      <c r="D18" s="92" t="s">
        <v>201</v>
      </c>
      <c r="E18" s="93" t="s">
        <v>202</v>
      </c>
      <c r="F18" s="98">
        <f>G18</f>
        <v>10328200</v>
      </c>
      <c r="G18" s="99">
        <v>10328200</v>
      </c>
      <c r="H18" s="99">
        <v>6920000</v>
      </c>
      <c r="I18" s="99">
        <v>1025000</v>
      </c>
      <c r="J18" s="100">
        <v>0</v>
      </c>
      <c r="K18" s="98">
        <f>M18</f>
        <v>514000</v>
      </c>
      <c r="L18" s="98">
        <v>0</v>
      </c>
      <c r="M18" s="99">
        <v>514000</v>
      </c>
      <c r="N18" s="98">
        <v>0</v>
      </c>
      <c r="O18" s="98">
        <v>0</v>
      </c>
      <c r="P18" s="98">
        <v>0</v>
      </c>
      <c r="Q18" s="96">
        <f>F18+K18</f>
        <v>10842200</v>
      </c>
      <c r="R18" s="68"/>
    </row>
    <row r="19" spans="1:20" s="69" customFormat="1" ht="36" customHeight="1">
      <c r="A19" s="68"/>
      <c r="B19" s="92" t="s">
        <v>204</v>
      </c>
      <c r="C19" s="92" t="s">
        <v>205</v>
      </c>
      <c r="D19" s="92" t="s">
        <v>206</v>
      </c>
      <c r="E19" s="93" t="s">
        <v>396</v>
      </c>
      <c r="F19" s="94">
        <f t="shared" ref="F19:Q19" si="4">F20+F21</f>
        <v>10891900</v>
      </c>
      <c r="G19" s="94">
        <f t="shared" si="4"/>
        <v>10891900</v>
      </c>
      <c r="H19" s="94">
        <f t="shared" si="4"/>
        <v>6890000</v>
      </c>
      <c r="I19" s="94">
        <f t="shared" si="4"/>
        <v>1465000</v>
      </c>
      <c r="J19" s="94">
        <f t="shared" si="4"/>
        <v>0</v>
      </c>
      <c r="K19" s="94">
        <f t="shared" si="4"/>
        <v>514000</v>
      </c>
      <c r="L19" s="94">
        <f t="shared" si="4"/>
        <v>0</v>
      </c>
      <c r="M19" s="94">
        <f t="shared" si="4"/>
        <v>514000</v>
      </c>
      <c r="N19" s="94">
        <f t="shared" si="4"/>
        <v>0</v>
      </c>
      <c r="O19" s="94">
        <f t="shared" si="4"/>
        <v>0</v>
      </c>
      <c r="P19" s="94">
        <f t="shared" si="4"/>
        <v>0</v>
      </c>
      <c r="Q19" s="94">
        <f t="shared" si="4"/>
        <v>11405900</v>
      </c>
      <c r="R19" s="68"/>
    </row>
    <row r="20" spans="1:20" s="69" customFormat="1" ht="22.5" customHeight="1">
      <c r="A20" s="68"/>
      <c r="B20" s="265"/>
      <c r="C20" s="265"/>
      <c r="D20" s="265"/>
      <c r="E20" s="97" t="s">
        <v>203</v>
      </c>
      <c r="F20" s="98">
        <f>G20</f>
        <v>10891900</v>
      </c>
      <c r="G20" s="99">
        <v>10891900</v>
      </c>
      <c r="H20" s="99">
        <v>6890000</v>
      </c>
      <c r="I20" s="99">
        <v>1465000</v>
      </c>
      <c r="J20" s="100">
        <v>0</v>
      </c>
      <c r="K20" s="98">
        <f>L20+M20</f>
        <v>514000</v>
      </c>
      <c r="L20" s="99">
        <v>0</v>
      </c>
      <c r="M20" s="99">
        <v>514000</v>
      </c>
      <c r="N20" s="98">
        <v>0</v>
      </c>
      <c r="O20" s="98">
        <v>0</v>
      </c>
      <c r="P20" s="98">
        <f>L20</f>
        <v>0</v>
      </c>
      <c r="Q20" s="101">
        <f>F20+K20</f>
        <v>11405900</v>
      </c>
      <c r="R20" s="68"/>
    </row>
    <row r="21" spans="1:20" s="107" customFormat="1" ht="68.25" customHeight="1">
      <c r="A21" s="102"/>
      <c r="B21" s="103"/>
      <c r="C21" s="103"/>
      <c r="D21" s="103"/>
      <c r="E21" s="104" t="s">
        <v>207</v>
      </c>
      <c r="F21" s="105">
        <f>G21</f>
        <v>0</v>
      </c>
      <c r="G21" s="278"/>
      <c r="H21" s="106"/>
      <c r="I21" s="98">
        <v>0</v>
      </c>
      <c r="J21" s="100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101">
        <f>F21+K21</f>
        <v>0</v>
      </c>
      <c r="R21" s="102"/>
    </row>
    <row r="22" spans="1:20" s="69" customFormat="1" ht="34.5" customHeight="1">
      <c r="A22" s="68"/>
      <c r="B22" s="92" t="s">
        <v>208</v>
      </c>
      <c r="C22" s="92" t="s">
        <v>209</v>
      </c>
      <c r="D22" s="92" t="s">
        <v>206</v>
      </c>
      <c r="E22" s="93" t="s">
        <v>397</v>
      </c>
      <c r="F22" s="98">
        <f>G22</f>
        <v>24818800</v>
      </c>
      <c r="G22" s="106">
        <v>24818800</v>
      </c>
      <c r="H22" s="106">
        <v>20345000</v>
      </c>
      <c r="I22" s="98">
        <v>0</v>
      </c>
      <c r="J22" s="100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101">
        <f>F22+K22</f>
        <v>24818800</v>
      </c>
      <c r="R22" s="68"/>
    </row>
    <row r="23" spans="1:20" s="69" customFormat="1" ht="0.75" customHeight="1">
      <c r="A23" s="68"/>
      <c r="B23" s="265"/>
      <c r="C23" s="265"/>
      <c r="D23" s="265"/>
      <c r="E23" s="97"/>
      <c r="F23" s="98"/>
      <c r="G23" s="98"/>
      <c r="H23" s="98"/>
      <c r="I23" s="98"/>
      <c r="J23" s="100"/>
      <c r="K23" s="98"/>
      <c r="L23" s="98"/>
      <c r="M23" s="98"/>
      <c r="N23" s="98"/>
      <c r="O23" s="98"/>
      <c r="P23" s="98"/>
      <c r="Q23" s="101"/>
      <c r="R23" s="68"/>
    </row>
    <row r="24" spans="1:20" s="69" customFormat="1" ht="29.25" hidden="1" customHeight="1">
      <c r="A24" s="68"/>
      <c r="B24" s="265"/>
      <c r="C24" s="265"/>
      <c r="D24" s="265"/>
      <c r="E24" s="97"/>
      <c r="F24" s="98"/>
      <c r="G24" s="98"/>
      <c r="H24" s="98"/>
      <c r="I24" s="98"/>
      <c r="J24" s="108"/>
      <c r="K24" s="109"/>
      <c r="L24" s="109"/>
      <c r="M24" s="109"/>
      <c r="N24" s="109"/>
      <c r="O24" s="109"/>
      <c r="P24" s="109"/>
      <c r="Q24" s="110"/>
      <c r="R24" s="68"/>
    </row>
    <row r="25" spans="1:20" s="69" customFormat="1" ht="30" hidden="1" customHeight="1">
      <c r="A25" s="68"/>
      <c r="B25" s="265"/>
      <c r="C25" s="265"/>
      <c r="D25" s="265"/>
      <c r="E25" s="97"/>
      <c r="F25" s="98"/>
      <c r="G25" s="98"/>
      <c r="H25" s="98"/>
      <c r="I25" s="100"/>
      <c r="J25" s="98"/>
      <c r="K25" s="98"/>
      <c r="L25" s="98"/>
      <c r="M25" s="98"/>
      <c r="N25" s="98"/>
      <c r="O25" s="98"/>
      <c r="P25" s="98"/>
      <c r="Q25" s="110"/>
      <c r="R25" s="68"/>
    </row>
    <row r="26" spans="1:20" s="69" customFormat="1" ht="27" customHeight="1">
      <c r="A26" s="68"/>
      <c r="B26" s="92" t="s">
        <v>210</v>
      </c>
      <c r="C26" s="265">
        <v>1160</v>
      </c>
      <c r="D26" s="92" t="s">
        <v>211</v>
      </c>
      <c r="E26" s="93" t="s">
        <v>212</v>
      </c>
      <c r="F26" s="98">
        <f>G26</f>
        <v>1038998</v>
      </c>
      <c r="G26" s="111">
        <f>G27+G28</f>
        <v>1038998</v>
      </c>
      <c r="H26" s="111">
        <f>H27+H28</f>
        <v>811348</v>
      </c>
      <c r="I26" s="111">
        <f>I27+I28</f>
        <v>24255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112">
        <f>K26+F26</f>
        <v>1038998</v>
      </c>
      <c r="R26" s="68"/>
    </row>
    <row r="27" spans="1:20" s="116" customFormat="1" ht="27" customHeight="1">
      <c r="A27" s="113"/>
      <c r="B27" s="114"/>
      <c r="C27" s="267"/>
      <c r="D27" s="114"/>
      <c r="E27" s="97" t="str">
        <f>E20</f>
        <v>в т.ч.  за рахунок коштів місцевого бюджету</v>
      </c>
      <c r="F27" s="98">
        <f>G27</f>
        <v>429475</v>
      </c>
      <c r="G27" s="99">
        <v>429475</v>
      </c>
      <c r="H27" s="115">
        <v>323120</v>
      </c>
      <c r="I27" s="99">
        <v>15500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110">
        <f>K27+F27</f>
        <v>429475</v>
      </c>
      <c r="R27" s="113"/>
    </row>
    <row r="28" spans="1:20" s="116" customFormat="1" ht="22.5" customHeight="1">
      <c r="A28" s="113"/>
      <c r="B28" s="114"/>
      <c r="C28" s="267"/>
      <c r="D28" s="114"/>
      <c r="E28" s="97" t="s">
        <v>213</v>
      </c>
      <c r="F28" s="105">
        <f>G28</f>
        <v>609523</v>
      </c>
      <c r="G28" s="106">
        <v>609523</v>
      </c>
      <c r="H28" s="279">
        <v>488228</v>
      </c>
      <c r="I28" s="106">
        <v>8755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K28+F28</f>
        <v>609523</v>
      </c>
      <c r="R28" s="113"/>
    </row>
    <row r="29" spans="1:20" s="69" customFormat="1" ht="15" hidden="1" customHeight="1">
      <c r="A29" s="68"/>
      <c r="B29" s="92" t="s">
        <v>214</v>
      </c>
      <c r="C29" s="265">
        <v>1200</v>
      </c>
      <c r="D29" s="92" t="s">
        <v>211</v>
      </c>
      <c r="E29" s="93" t="s">
        <v>215</v>
      </c>
      <c r="F29" s="117">
        <f>G29</f>
        <v>0</v>
      </c>
      <c r="G29" s="118">
        <f>G30</f>
        <v>0</v>
      </c>
      <c r="H29" s="119">
        <f>H30</f>
        <v>0</v>
      </c>
      <c r="I29" s="120">
        <f>I30</f>
        <v>0</v>
      </c>
      <c r="J29" s="120">
        <f t="shared" ref="J29:P29" si="5">J30</f>
        <v>0</v>
      </c>
      <c r="K29" s="120">
        <f t="shared" si="5"/>
        <v>0</v>
      </c>
      <c r="L29" s="120">
        <f t="shared" si="5"/>
        <v>0</v>
      </c>
      <c r="M29" s="120">
        <f t="shared" si="5"/>
        <v>0</v>
      </c>
      <c r="N29" s="120">
        <f t="shared" si="5"/>
        <v>0</v>
      </c>
      <c r="O29" s="120">
        <f t="shared" si="5"/>
        <v>0</v>
      </c>
      <c r="P29" s="120">
        <f t="shared" si="5"/>
        <v>0</v>
      </c>
      <c r="Q29" s="96">
        <f>F29+K29</f>
        <v>0</v>
      </c>
      <c r="R29" s="68"/>
    </row>
    <row r="30" spans="1:20" s="69" customFormat="1" ht="13.5" hidden="1" customHeight="1">
      <c r="A30" s="68"/>
      <c r="B30" s="265"/>
      <c r="C30" s="265"/>
      <c r="D30" s="265"/>
      <c r="E30" s="121" t="s">
        <v>216</v>
      </c>
      <c r="F30" s="98">
        <f>G30</f>
        <v>0</v>
      </c>
      <c r="G30" s="122">
        <v>0</v>
      </c>
      <c r="H30" s="123">
        <v>0</v>
      </c>
      <c r="I30" s="120">
        <f t="shared" ref="I30:P30" si="6">I35</f>
        <v>0</v>
      </c>
      <c r="J30" s="120">
        <f t="shared" si="6"/>
        <v>0</v>
      </c>
      <c r="K30" s="120">
        <f t="shared" si="6"/>
        <v>0</v>
      </c>
      <c r="L30" s="120">
        <f t="shared" si="6"/>
        <v>0</v>
      </c>
      <c r="M30" s="120">
        <f t="shared" si="6"/>
        <v>0</v>
      </c>
      <c r="N30" s="120">
        <f t="shared" si="6"/>
        <v>0</v>
      </c>
      <c r="O30" s="120">
        <f t="shared" si="6"/>
        <v>0</v>
      </c>
      <c r="P30" s="120">
        <f t="shared" si="6"/>
        <v>0</v>
      </c>
      <c r="Q30" s="96">
        <f>F30+K30</f>
        <v>0</v>
      </c>
      <c r="R30" s="68"/>
    </row>
    <row r="31" spans="1:20" s="69" customFormat="1" ht="15.75" customHeight="1">
      <c r="A31" s="68"/>
      <c r="B31" s="424" t="s">
        <v>178</v>
      </c>
      <c r="C31" s="424" t="s">
        <v>179</v>
      </c>
      <c r="D31" s="424" t="s">
        <v>180</v>
      </c>
      <c r="E31" s="424" t="s">
        <v>181</v>
      </c>
      <c r="F31" s="426" t="s">
        <v>160</v>
      </c>
      <c r="G31" s="426"/>
      <c r="H31" s="426"/>
      <c r="I31" s="426"/>
      <c r="J31" s="426"/>
      <c r="K31" s="422" t="s">
        <v>9</v>
      </c>
      <c r="L31" s="422"/>
      <c r="M31" s="422"/>
      <c r="N31" s="422"/>
      <c r="O31" s="422"/>
      <c r="P31" s="422"/>
      <c r="Q31" s="421" t="s">
        <v>182</v>
      </c>
      <c r="R31" s="68"/>
    </row>
    <row r="32" spans="1:20" s="69" customFormat="1" ht="20.25" customHeight="1">
      <c r="A32" s="68"/>
      <c r="B32" s="424"/>
      <c r="C32" s="424"/>
      <c r="D32" s="424"/>
      <c r="E32" s="424"/>
      <c r="F32" s="422" t="s">
        <v>10</v>
      </c>
      <c r="G32" s="423" t="s">
        <v>183</v>
      </c>
      <c r="H32" s="424" t="s">
        <v>184</v>
      </c>
      <c r="I32" s="424"/>
      <c r="J32" s="425" t="s">
        <v>185</v>
      </c>
      <c r="K32" s="422" t="str">
        <f>F32</f>
        <v>усього</v>
      </c>
      <c r="L32" s="423" t="s">
        <v>186</v>
      </c>
      <c r="M32" s="423" t="s">
        <v>183</v>
      </c>
      <c r="N32" s="424" t="s">
        <v>184</v>
      </c>
      <c r="O32" s="424"/>
      <c r="P32" s="423" t="s">
        <v>185</v>
      </c>
      <c r="Q32" s="421"/>
      <c r="R32" s="68"/>
    </row>
    <row r="33" spans="1:19" s="69" customFormat="1" ht="108.75" customHeight="1">
      <c r="A33" s="68"/>
      <c r="B33" s="424"/>
      <c r="C33" s="424"/>
      <c r="D33" s="424"/>
      <c r="E33" s="424"/>
      <c r="F33" s="422"/>
      <c r="G33" s="423"/>
      <c r="H33" s="265" t="s">
        <v>187</v>
      </c>
      <c r="I33" s="265" t="s">
        <v>188</v>
      </c>
      <c r="J33" s="425"/>
      <c r="K33" s="422"/>
      <c r="L33" s="423"/>
      <c r="M33" s="423"/>
      <c r="N33" s="265" t="s">
        <v>187</v>
      </c>
      <c r="O33" s="265" t="s">
        <v>188</v>
      </c>
      <c r="P33" s="423"/>
      <c r="Q33" s="421"/>
      <c r="R33" s="68"/>
    </row>
    <row r="34" spans="1:19" s="69" customFormat="1" ht="15.75" customHeight="1">
      <c r="A34" s="68"/>
      <c r="B34" s="265">
        <v>1</v>
      </c>
      <c r="C34" s="70">
        <v>2</v>
      </c>
      <c r="D34" s="70">
        <v>3</v>
      </c>
      <c r="E34" s="265">
        <v>4</v>
      </c>
      <c r="F34" s="265">
        <v>5</v>
      </c>
      <c r="G34" s="267">
        <v>6</v>
      </c>
      <c r="H34" s="265">
        <v>7</v>
      </c>
      <c r="I34" s="265">
        <v>8</v>
      </c>
      <c r="J34" s="268">
        <v>9</v>
      </c>
      <c r="K34" s="265">
        <v>10</v>
      </c>
      <c r="L34" s="267">
        <v>11</v>
      </c>
      <c r="M34" s="267">
        <v>12</v>
      </c>
      <c r="N34" s="265">
        <v>13</v>
      </c>
      <c r="O34" s="265">
        <v>14</v>
      </c>
      <c r="P34" s="267">
        <v>15</v>
      </c>
      <c r="Q34" s="71">
        <v>16</v>
      </c>
      <c r="R34" s="68"/>
    </row>
    <row r="35" spans="1:19" s="69" customFormat="1" ht="16.149999999999999" customHeight="1">
      <c r="A35" s="68"/>
      <c r="B35" s="266"/>
      <c r="C35" s="266">
        <v>2000</v>
      </c>
      <c r="D35" s="266"/>
      <c r="E35" s="269" t="s">
        <v>217</v>
      </c>
      <c r="F35" s="124">
        <f>F36+F39</f>
        <v>1830820</v>
      </c>
      <c r="G35" s="124">
        <f t="shared" ref="G35:Q35" si="7">G36+G39</f>
        <v>1830820</v>
      </c>
      <c r="H35" s="124">
        <f t="shared" si="7"/>
        <v>0</v>
      </c>
      <c r="I35" s="124">
        <f t="shared" si="7"/>
        <v>0</v>
      </c>
      <c r="J35" s="124">
        <f t="shared" si="7"/>
        <v>0</v>
      </c>
      <c r="K35" s="124">
        <f t="shared" si="7"/>
        <v>0</v>
      </c>
      <c r="L35" s="124">
        <f t="shared" si="7"/>
        <v>0</v>
      </c>
      <c r="M35" s="124">
        <f t="shared" si="7"/>
        <v>0</v>
      </c>
      <c r="N35" s="124">
        <f t="shared" si="7"/>
        <v>0</v>
      </c>
      <c r="O35" s="124">
        <f t="shared" si="7"/>
        <v>0</v>
      </c>
      <c r="P35" s="124">
        <f t="shared" si="7"/>
        <v>0</v>
      </c>
      <c r="Q35" s="124">
        <f t="shared" si="7"/>
        <v>1830820</v>
      </c>
      <c r="R35" s="68"/>
    </row>
    <row r="36" spans="1:19" s="69" customFormat="1" ht="42.75" customHeight="1">
      <c r="A36" s="68"/>
      <c r="B36" s="92" t="s">
        <v>218</v>
      </c>
      <c r="C36" s="265">
        <v>2111</v>
      </c>
      <c r="D36" s="265" t="s">
        <v>219</v>
      </c>
      <c r="E36" s="93" t="s">
        <v>220</v>
      </c>
      <c r="F36" s="94">
        <f>G36</f>
        <v>1530820</v>
      </c>
      <c r="G36" s="94">
        <f>G37+G38</f>
        <v>1530820</v>
      </c>
      <c r="H36" s="94">
        <f t="shared" ref="H36:P36" si="8">H37</f>
        <v>0</v>
      </c>
      <c r="I36" s="94">
        <f t="shared" si="8"/>
        <v>0</v>
      </c>
      <c r="J36" s="94">
        <f t="shared" si="8"/>
        <v>0</v>
      </c>
      <c r="K36" s="94">
        <f t="shared" si="8"/>
        <v>0</v>
      </c>
      <c r="L36" s="94">
        <f t="shared" si="8"/>
        <v>0</v>
      </c>
      <c r="M36" s="94">
        <f t="shared" si="8"/>
        <v>0</v>
      </c>
      <c r="N36" s="94">
        <f t="shared" si="8"/>
        <v>0</v>
      </c>
      <c r="O36" s="94">
        <f t="shared" si="8"/>
        <v>0</v>
      </c>
      <c r="P36" s="94">
        <f t="shared" si="8"/>
        <v>0</v>
      </c>
      <c r="Q36" s="96">
        <f t="shared" ref="Q36:Q39" si="9">F36+K36</f>
        <v>1530820</v>
      </c>
      <c r="R36" s="68"/>
    </row>
    <row r="37" spans="1:19" s="69" customFormat="1" ht="27" customHeight="1">
      <c r="A37" s="68"/>
      <c r="B37" s="265"/>
      <c r="C37" s="265"/>
      <c r="D37" s="265"/>
      <c r="E37" s="97" t="s">
        <v>203</v>
      </c>
      <c r="F37" s="98">
        <f>G37</f>
        <v>1530820</v>
      </c>
      <c r="G37" s="99">
        <v>1530820</v>
      </c>
      <c r="H37" s="98">
        <v>0</v>
      </c>
      <c r="I37" s="98">
        <v>0</v>
      </c>
      <c r="J37" s="100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101">
        <f t="shared" si="9"/>
        <v>1530820</v>
      </c>
      <c r="R37" s="68"/>
    </row>
    <row r="38" spans="1:19" s="129" customFormat="1" ht="66" customHeight="1">
      <c r="A38" s="125"/>
      <c r="B38" s="271"/>
      <c r="C38" s="271"/>
      <c r="D38" s="271"/>
      <c r="E38" s="104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38" s="105">
        <f>G38</f>
        <v>0</v>
      </c>
      <c r="G38" s="106"/>
      <c r="H38" s="105">
        <v>0</v>
      </c>
      <c r="I38" s="105">
        <v>0</v>
      </c>
      <c r="J38" s="127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28">
        <f t="shared" si="9"/>
        <v>0</v>
      </c>
      <c r="R38" s="125"/>
    </row>
    <row r="39" spans="1:19" s="129" customFormat="1" ht="21" customHeight="1">
      <c r="A39" s="125"/>
      <c r="B39" s="130" t="s">
        <v>221</v>
      </c>
      <c r="C39" s="271">
        <v>2144</v>
      </c>
      <c r="D39" s="130" t="s">
        <v>222</v>
      </c>
      <c r="E39" s="131" t="s">
        <v>223</v>
      </c>
      <c r="F39" s="105">
        <f>G39</f>
        <v>300000</v>
      </c>
      <c r="G39" s="106">
        <v>300000</v>
      </c>
      <c r="H39" s="165">
        <v>0</v>
      </c>
      <c r="I39" s="165">
        <v>0</v>
      </c>
      <c r="J39" s="280">
        <v>0</v>
      </c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  <c r="Q39" s="128">
        <f t="shared" si="9"/>
        <v>300000</v>
      </c>
      <c r="R39" s="125"/>
    </row>
    <row r="40" spans="1:19" s="136" customFormat="1" ht="30" customHeight="1">
      <c r="A40" s="132"/>
      <c r="B40" s="133"/>
      <c r="C40" s="134">
        <v>3000</v>
      </c>
      <c r="D40" s="134"/>
      <c r="E40" s="269" t="s">
        <v>224</v>
      </c>
      <c r="F40" s="135">
        <f t="shared" ref="F40:Q40" si="10">F42+F43+F41+F49+F56+F57+F50+F44+F46</f>
        <v>3697337</v>
      </c>
      <c r="G40" s="135">
        <f t="shared" si="10"/>
        <v>3697337</v>
      </c>
      <c r="H40" s="135">
        <f t="shared" si="10"/>
        <v>1925825</v>
      </c>
      <c r="I40" s="135">
        <f t="shared" si="10"/>
        <v>50000</v>
      </c>
      <c r="J40" s="135">
        <f t="shared" si="10"/>
        <v>0</v>
      </c>
      <c r="K40" s="135">
        <f t="shared" si="10"/>
        <v>2000</v>
      </c>
      <c r="L40" s="135">
        <f t="shared" si="10"/>
        <v>0</v>
      </c>
      <c r="M40" s="135">
        <f t="shared" si="10"/>
        <v>2000</v>
      </c>
      <c r="N40" s="135">
        <f t="shared" si="10"/>
        <v>0</v>
      </c>
      <c r="O40" s="135">
        <f t="shared" si="10"/>
        <v>0</v>
      </c>
      <c r="P40" s="135">
        <f t="shared" si="10"/>
        <v>0</v>
      </c>
      <c r="Q40" s="135">
        <f t="shared" si="10"/>
        <v>3699337</v>
      </c>
      <c r="R40" s="135" t="e">
        <f>#REF!+R49+#REF!+R50+R44+R46</f>
        <v>#REF!</v>
      </c>
      <c r="S40" s="135" t="e">
        <f>#REF!+S49+#REF!+S50+S44+S46</f>
        <v>#REF!</v>
      </c>
    </row>
    <row r="41" spans="1:19" s="69" customFormat="1" ht="23.45" customHeight="1">
      <c r="A41" s="68"/>
      <c r="B41" s="92" t="s">
        <v>225</v>
      </c>
      <c r="C41" s="92" t="s">
        <v>226</v>
      </c>
      <c r="D41" s="92" t="s">
        <v>227</v>
      </c>
      <c r="E41" s="93" t="s">
        <v>228</v>
      </c>
      <c r="F41" s="98">
        <f t="shared" ref="F41:F49" si="11">G41</f>
        <v>17972</v>
      </c>
      <c r="G41" s="99">
        <v>17972</v>
      </c>
      <c r="H41" s="98">
        <v>0</v>
      </c>
      <c r="I41" s="98">
        <v>0</v>
      </c>
      <c r="J41" s="100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6">
        <f t="shared" ref="Q41:Q55" si="12">F41+K41</f>
        <v>17972</v>
      </c>
      <c r="R41" s="68"/>
    </row>
    <row r="42" spans="1:19" s="69" customFormat="1" ht="34.5" customHeight="1">
      <c r="A42" s="68"/>
      <c r="B42" s="92" t="s">
        <v>229</v>
      </c>
      <c r="C42" s="92" t="s">
        <v>230</v>
      </c>
      <c r="D42" s="92" t="s">
        <v>227</v>
      </c>
      <c r="E42" s="93" t="s">
        <v>231</v>
      </c>
      <c r="F42" s="98">
        <f t="shared" si="11"/>
        <v>331880</v>
      </c>
      <c r="G42" s="99">
        <v>331880</v>
      </c>
      <c r="H42" s="98">
        <v>0</v>
      </c>
      <c r="I42" s="98">
        <v>0</v>
      </c>
      <c r="J42" s="100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6">
        <f t="shared" si="12"/>
        <v>331880</v>
      </c>
      <c r="R42" s="68"/>
    </row>
    <row r="43" spans="1:19" s="69" customFormat="1" ht="48.75" customHeight="1">
      <c r="A43" s="68"/>
      <c r="B43" s="92" t="s">
        <v>232</v>
      </c>
      <c r="C43" s="92" t="s">
        <v>233</v>
      </c>
      <c r="D43" s="92" t="s">
        <v>227</v>
      </c>
      <c r="E43" s="83" t="s">
        <v>234</v>
      </c>
      <c r="F43" s="98">
        <f t="shared" si="11"/>
        <v>73500</v>
      </c>
      <c r="G43" s="99">
        <v>73500</v>
      </c>
      <c r="H43" s="98">
        <v>0</v>
      </c>
      <c r="I43" s="98">
        <v>0</v>
      </c>
      <c r="J43" s="100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6">
        <f t="shared" si="12"/>
        <v>73500</v>
      </c>
      <c r="R43" s="68"/>
    </row>
    <row r="44" spans="1:19" s="69" customFormat="1" ht="38.25" customHeight="1">
      <c r="A44" s="68"/>
      <c r="B44" s="92" t="s">
        <v>235</v>
      </c>
      <c r="C44" s="92" t="s">
        <v>236</v>
      </c>
      <c r="D44" s="92" t="s">
        <v>227</v>
      </c>
      <c r="E44" s="83" t="s">
        <v>237</v>
      </c>
      <c r="F44" s="98">
        <f t="shared" si="11"/>
        <v>88088</v>
      </c>
      <c r="G44" s="111">
        <f>G45</f>
        <v>88088</v>
      </c>
      <c r="H44" s="98">
        <v>0</v>
      </c>
      <c r="I44" s="98">
        <v>0</v>
      </c>
      <c r="J44" s="100">
        <v>0</v>
      </c>
      <c r="K44" s="98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6">
        <f t="shared" si="12"/>
        <v>88088</v>
      </c>
      <c r="R44" s="68"/>
    </row>
    <row r="45" spans="1:19" s="69" customFormat="1" ht="33" customHeight="1">
      <c r="A45" s="68"/>
      <c r="B45" s="92"/>
      <c r="C45" s="92"/>
      <c r="D45" s="92"/>
      <c r="E45" s="137" t="str">
        <f>E28</f>
        <v>в. т.ч.  за рахунок субвенції з інших місцевих бюджетів</v>
      </c>
      <c r="F45" s="98">
        <f t="shared" si="11"/>
        <v>88088</v>
      </c>
      <c r="G45" s="99">
        <v>88088</v>
      </c>
      <c r="H45" s="98">
        <v>0</v>
      </c>
      <c r="I45" s="98">
        <v>0</v>
      </c>
      <c r="J45" s="100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6">
        <f t="shared" si="12"/>
        <v>88088</v>
      </c>
      <c r="R45" s="68"/>
    </row>
    <row r="46" spans="1:19" s="69" customFormat="1" ht="33" customHeight="1">
      <c r="A46" s="68"/>
      <c r="B46" s="92" t="s">
        <v>238</v>
      </c>
      <c r="C46" s="92" t="s">
        <v>239</v>
      </c>
      <c r="D46" s="92" t="s">
        <v>227</v>
      </c>
      <c r="E46" s="83" t="s">
        <v>240</v>
      </c>
      <c r="F46" s="98">
        <f t="shared" si="11"/>
        <v>169018</v>
      </c>
      <c r="G46" s="111">
        <f>G48+G47</f>
        <v>169018</v>
      </c>
      <c r="H46" s="98">
        <v>0</v>
      </c>
      <c r="I46" s="98">
        <v>0</v>
      </c>
      <c r="J46" s="100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6">
        <f t="shared" si="12"/>
        <v>169018</v>
      </c>
      <c r="R46" s="68"/>
    </row>
    <row r="47" spans="1:19" s="69" customFormat="1" ht="33" customHeight="1">
      <c r="A47" s="68"/>
      <c r="B47" s="92"/>
      <c r="C47" s="92"/>
      <c r="D47" s="92"/>
      <c r="E47" s="97" t="s">
        <v>203</v>
      </c>
      <c r="F47" s="98">
        <f t="shared" si="11"/>
        <v>160000</v>
      </c>
      <c r="G47" s="99">
        <v>160000</v>
      </c>
      <c r="H47" s="98">
        <v>0</v>
      </c>
      <c r="I47" s="98">
        <v>0</v>
      </c>
      <c r="J47" s="100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6">
        <f t="shared" si="12"/>
        <v>160000</v>
      </c>
      <c r="R47" s="68"/>
    </row>
    <row r="48" spans="1:19" s="69" customFormat="1" ht="27.75" customHeight="1">
      <c r="A48" s="68"/>
      <c r="B48" s="92"/>
      <c r="C48" s="92"/>
      <c r="D48" s="92"/>
      <c r="E48" s="137" t="str">
        <f>E45</f>
        <v>в. т.ч.  за рахунок субвенції з інших місцевих бюджетів</v>
      </c>
      <c r="F48" s="98">
        <f t="shared" si="11"/>
        <v>9018</v>
      </c>
      <c r="G48" s="99">
        <v>9018</v>
      </c>
      <c r="H48" s="98">
        <v>0</v>
      </c>
      <c r="I48" s="98">
        <v>0</v>
      </c>
      <c r="J48" s="100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6">
        <f t="shared" si="12"/>
        <v>9018</v>
      </c>
      <c r="R48" s="68"/>
    </row>
    <row r="49" spans="1:18" s="69" customFormat="1" ht="59.1" customHeight="1">
      <c r="A49" s="68"/>
      <c r="B49" s="265" t="s">
        <v>241</v>
      </c>
      <c r="C49" s="265" t="s">
        <v>242</v>
      </c>
      <c r="D49" s="265" t="s">
        <v>200</v>
      </c>
      <c r="E49" s="83" t="s">
        <v>243</v>
      </c>
      <c r="F49" s="84">
        <f t="shared" si="11"/>
        <v>350000</v>
      </c>
      <c r="G49" s="85">
        <v>350000</v>
      </c>
      <c r="H49" s="138">
        <v>0</v>
      </c>
      <c r="I49" s="139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94">
        <f t="shared" si="12"/>
        <v>350000</v>
      </c>
      <c r="R49" s="68"/>
    </row>
    <row r="50" spans="1:18" s="69" customFormat="1" ht="45" customHeight="1">
      <c r="A50" s="68"/>
      <c r="B50" s="92" t="s">
        <v>244</v>
      </c>
      <c r="C50" s="265">
        <v>3171</v>
      </c>
      <c r="D50" s="265">
        <v>1010</v>
      </c>
      <c r="E50" s="83" t="s">
        <v>245</v>
      </c>
      <c r="F50" s="84">
        <f>F55</f>
        <v>5380</v>
      </c>
      <c r="G50" s="140">
        <f>G55</f>
        <v>5380</v>
      </c>
      <c r="H50" s="138">
        <v>0</v>
      </c>
      <c r="I50" s="139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94">
        <f t="shared" si="12"/>
        <v>5380</v>
      </c>
      <c r="R50" s="68"/>
    </row>
    <row r="51" spans="1:18" s="69" customFormat="1" ht="15.75" customHeight="1">
      <c r="A51" s="68"/>
      <c r="B51" s="424" t="s">
        <v>178</v>
      </c>
      <c r="C51" s="424" t="s">
        <v>179</v>
      </c>
      <c r="D51" s="424" t="s">
        <v>180</v>
      </c>
      <c r="E51" s="424" t="s">
        <v>181</v>
      </c>
      <c r="F51" s="426" t="s">
        <v>160</v>
      </c>
      <c r="G51" s="426"/>
      <c r="H51" s="426"/>
      <c r="I51" s="426"/>
      <c r="J51" s="426"/>
      <c r="K51" s="422" t="s">
        <v>9</v>
      </c>
      <c r="L51" s="422"/>
      <c r="M51" s="422"/>
      <c r="N51" s="422"/>
      <c r="O51" s="422"/>
      <c r="P51" s="422"/>
      <c r="Q51" s="421" t="s">
        <v>182</v>
      </c>
      <c r="R51" s="68"/>
    </row>
    <row r="52" spans="1:18" s="69" customFormat="1" ht="20.25" customHeight="1">
      <c r="A52" s="68"/>
      <c r="B52" s="424"/>
      <c r="C52" s="424"/>
      <c r="D52" s="424"/>
      <c r="E52" s="424"/>
      <c r="F52" s="422" t="s">
        <v>10</v>
      </c>
      <c r="G52" s="423" t="s">
        <v>183</v>
      </c>
      <c r="H52" s="424" t="s">
        <v>184</v>
      </c>
      <c r="I52" s="424"/>
      <c r="J52" s="425" t="s">
        <v>185</v>
      </c>
      <c r="K52" s="422" t="str">
        <f>F52</f>
        <v>усього</v>
      </c>
      <c r="L52" s="423" t="s">
        <v>186</v>
      </c>
      <c r="M52" s="423" t="s">
        <v>183</v>
      </c>
      <c r="N52" s="424" t="s">
        <v>184</v>
      </c>
      <c r="O52" s="424"/>
      <c r="P52" s="423" t="s">
        <v>185</v>
      </c>
      <c r="Q52" s="421"/>
      <c r="R52" s="68"/>
    </row>
    <row r="53" spans="1:18" s="69" customFormat="1" ht="108.75" customHeight="1">
      <c r="A53" s="68"/>
      <c r="B53" s="424"/>
      <c r="C53" s="424"/>
      <c r="D53" s="424"/>
      <c r="E53" s="424"/>
      <c r="F53" s="422"/>
      <c r="G53" s="423"/>
      <c r="H53" s="265" t="s">
        <v>187</v>
      </c>
      <c r="I53" s="265" t="s">
        <v>188</v>
      </c>
      <c r="J53" s="425"/>
      <c r="K53" s="422"/>
      <c r="L53" s="423"/>
      <c r="M53" s="423"/>
      <c r="N53" s="265" t="s">
        <v>187</v>
      </c>
      <c r="O53" s="265" t="s">
        <v>188</v>
      </c>
      <c r="P53" s="423"/>
      <c r="Q53" s="421"/>
      <c r="R53" s="68"/>
    </row>
    <row r="54" spans="1:18" s="69" customFormat="1" ht="15.75" customHeight="1">
      <c r="A54" s="68"/>
      <c r="B54" s="265">
        <v>1</v>
      </c>
      <c r="C54" s="70">
        <v>2</v>
      </c>
      <c r="D54" s="70">
        <v>3</v>
      </c>
      <c r="E54" s="265">
        <v>4</v>
      </c>
      <c r="F54" s="265">
        <v>5</v>
      </c>
      <c r="G54" s="267">
        <v>6</v>
      </c>
      <c r="H54" s="265">
        <v>7</v>
      </c>
      <c r="I54" s="265">
        <v>8</v>
      </c>
      <c r="J54" s="268">
        <v>9</v>
      </c>
      <c r="K54" s="265">
        <v>10</v>
      </c>
      <c r="L54" s="267">
        <v>11</v>
      </c>
      <c r="M54" s="267">
        <v>12</v>
      </c>
      <c r="N54" s="265">
        <v>13</v>
      </c>
      <c r="O54" s="265">
        <v>14</v>
      </c>
      <c r="P54" s="267">
        <v>15</v>
      </c>
      <c r="Q54" s="71">
        <v>16</v>
      </c>
      <c r="R54" s="68"/>
    </row>
    <row r="55" spans="1:18" s="116" customFormat="1" ht="33.75" customHeight="1">
      <c r="A55" s="113"/>
      <c r="B55" s="267"/>
      <c r="C55" s="267"/>
      <c r="D55" s="267"/>
      <c r="E55" s="137" t="str">
        <f>E45</f>
        <v>в. т.ч.  за рахунок субвенції з інших місцевих бюджетів</v>
      </c>
      <c r="F55" s="141">
        <f>G55</f>
        <v>5380</v>
      </c>
      <c r="G55" s="142">
        <v>5380</v>
      </c>
      <c r="H55" s="138">
        <v>0</v>
      </c>
      <c r="I55" s="139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143">
        <f t="shared" si="12"/>
        <v>5380</v>
      </c>
      <c r="R55" s="113"/>
    </row>
    <row r="56" spans="1:18" s="69" customFormat="1" ht="28.15" customHeight="1">
      <c r="A56" s="68"/>
      <c r="B56" s="92" t="s">
        <v>246</v>
      </c>
      <c r="C56" s="265">
        <v>3241</v>
      </c>
      <c r="D56" s="144">
        <v>1090</v>
      </c>
      <c r="E56" s="93" t="s">
        <v>247</v>
      </c>
      <c r="F56" s="94">
        <f>G56</f>
        <v>2516499</v>
      </c>
      <c r="G56" s="122">
        <v>2516499</v>
      </c>
      <c r="H56" s="145">
        <v>1925825</v>
      </c>
      <c r="I56" s="145">
        <v>50000</v>
      </c>
      <c r="J56" s="95">
        <v>0</v>
      </c>
      <c r="K56" s="94">
        <f>M56</f>
        <v>2000</v>
      </c>
      <c r="L56" s="94">
        <v>0</v>
      </c>
      <c r="M56" s="145">
        <v>2000</v>
      </c>
      <c r="N56" s="94">
        <v>0</v>
      </c>
      <c r="O56" s="94">
        <v>0</v>
      </c>
      <c r="P56" s="94">
        <v>0</v>
      </c>
      <c r="Q56" s="96">
        <f>F56+K56</f>
        <v>2518499</v>
      </c>
      <c r="R56" s="68"/>
    </row>
    <row r="57" spans="1:18" s="69" customFormat="1" ht="25.5" customHeight="1">
      <c r="A57" s="68"/>
      <c r="B57" s="92" t="s">
        <v>248</v>
      </c>
      <c r="C57" s="265">
        <v>3242</v>
      </c>
      <c r="D57" s="265" t="s">
        <v>249</v>
      </c>
      <c r="E57" s="93" t="s">
        <v>250</v>
      </c>
      <c r="F57" s="94">
        <f>G57</f>
        <v>145000</v>
      </c>
      <c r="G57" s="145">
        <v>145000</v>
      </c>
      <c r="H57" s="94">
        <v>0</v>
      </c>
      <c r="I57" s="94">
        <v>0</v>
      </c>
      <c r="J57" s="95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6">
        <f>F57+K57</f>
        <v>145000</v>
      </c>
      <c r="R57" s="68"/>
    </row>
    <row r="58" spans="1:18" s="69" customFormat="1" ht="18" customHeight="1">
      <c r="A58" s="68"/>
      <c r="B58" s="146"/>
      <c r="C58" s="266">
        <v>4000</v>
      </c>
      <c r="D58" s="266"/>
      <c r="E58" s="81" t="s">
        <v>251</v>
      </c>
      <c r="F58" s="82">
        <f t="shared" ref="F58:Q58" si="13">F59+F60+F61</f>
        <v>4848400</v>
      </c>
      <c r="G58" s="82">
        <f t="shared" si="13"/>
        <v>4848400</v>
      </c>
      <c r="H58" s="82">
        <f t="shared" si="13"/>
        <v>2770000</v>
      </c>
      <c r="I58" s="82">
        <f t="shared" si="13"/>
        <v>1210000</v>
      </c>
      <c r="J58" s="82">
        <f t="shared" si="13"/>
        <v>0</v>
      </c>
      <c r="K58" s="82">
        <f t="shared" si="13"/>
        <v>40000</v>
      </c>
      <c r="L58" s="82">
        <f t="shared" si="13"/>
        <v>0</v>
      </c>
      <c r="M58" s="82">
        <f t="shared" si="13"/>
        <v>40000</v>
      </c>
      <c r="N58" s="82">
        <f t="shared" si="13"/>
        <v>0</v>
      </c>
      <c r="O58" s="82">
        <f t="shared" si="13"/>
        <v>0</v>
      </c>
      <c r="P58" s="82">
        <f t="shared" si="13"/>
        <v>0</v>
      </c>
      <c r="Q58" s="82">
        <f t="shared" si="13"/>
        <v>4888400</v>
      </c>
      <c r="R58" s="68"/>
    </row>
    <row r="59" spans="1:18" s="69" customFormat="1" ht="20.45" customHeight="1">
      <c r="A59" s="68"/>
      <c r="B59" s="92" t="s">
        <v>252</v>
      </c>
      <c r="C59" s="271">
        <v>4030</v>
      </c>
      <c r="D59" s="92" t="s">
        <v>253</v>
      </c>
      <c r="E59" s="93" t="s">
        <v>254</v>
      </c>
      <c r="F59" s="94">
        <f>G59</f>
        <v>491900</v>
      </c>
      <c r="G59" s="145">
        <v>491900</v>
      </c>
      <c r="H59" s="145">
        <v>370000</v>
      </c>
      <c r="I59" s="145">
        <f>1500+20000+15000</f>
        <v>36500</v>
      </c>
      <c r="J59" s="95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96">
        <f>F59+K59</f>
        <v>491900</v>
      </c>
      <c r="R59" s="68"/>
    </row>
    <row r="60" spans="1:18" s="69" customFormat="1" ht="25.5" customHeight="1">
      <c r="A60" s="68"/>
      <c r="B60" s="92" t="s">
        <v>255</v>
      </c>
      <c r="C60" s="271">
        <v>4060</v>
      </c>
      <c r="D60" s="265" t="s">
        <v>256</v>
      </c>
      <c r="E60" s="93" t="s">
        <v>257</v>
      </c>
      <c r="F60" s="94">
        <f>G60</f>
        <v>4331500</v>
      </c>
      <c r="G60" s="145">
        <v>4331500</v>
      </c>
      <c r="H60" s="145">
        <v>2400000</v>
      </c>
      <c r="I60" s="145">
        <v>1173500</v>
      </c>
      <c r="J60" s="95">
        <v>0</v>
      </c>
      <c r="K60" s="94">
        <f>M60+L60</f>
        <v>40000</v>
      </c>
      <c r="L60" s="94">
        <v>0</v>
      </c>
      <c r="M60" s="145">
        <v>40000</v>
      </c>
      <c r="N60" s="145">
        <v>0</v>
      </c>
      <c r="O60" s="94">
        <v>0</v>
      </c>
      <c r="P60" s="94">
        <v>0</v>
      </c>
      <c r="Q60" s="96">
        <f>F60+K60</f>
        <v>4371500</v>
      </c>
      <c r="R60" s="68"/>
    </row>
    <row r="61" spans="1:18" s="69" customFormat="1" ht="25.5" customHeight="1">
      <c r="A61" s="68"/>
      <c r="B61" s="130" t="s">
        <v>258</v>
      </c>
      <c r="C61" s="271">
        <v>4082</v>
      </c>
      <c r="D61" s="130" t="s">
        <v>259</v>
      </c>
      <c r="E61" s="131" t="s">
        <v>260</v>
      </c>
      <c r="F61" s="94">
        <f>G61</f>
        <v>25000</v>
      </c>
      <c r="G61" s="145">
        <v>25000</v>
      </c>
      <c r="H61" s="94">
        <v>0</v>
      </c>
      <c r="I61" s="94">
        <v>0</v>
      </c>
      <c r="J61" s="95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6">
        <f>F61+K61</f>
        <v>25000</v>
      </c>
      <c r="R61" s="68"/>
    </row>
    <row r="62" spans="1:18" s="69" customFormat="1" ht="18" customHeight="1">
      <c r="A62" s="68"/>
      <c r="B62" s="147"/>
      <c r="C62" s="148">
        <v>5000</v>
      </c>
      <c r="D62" s="147"/>
      <c r="E62" s="149" t="s">
        <v>261</v>
      </c>
      <c r="F62" s="82">
        <f>F63</f>
        <v>25000</v>
      </c>
      <c r="G62" s="82">
        <f t="shared" ref="G62:Q62" si="14">G63</f>
        <v>25000</v>
      </c>
      <c r="H62" s="82">
        <f t="shared" si="14"/>
        <v>0</v>
      </c>
      <c r="I62" s="82">
        <f t="shared" si="14"/>
        <v>0</v>
      </c>
      <c r="J62" s="82">
        <f t="shared" si="14"/>
        <v>0</v>
      </c>
      <c r="K62" s="82">
        <f t="shared" si="14"/>
        <v>0</v>
      </c>
      <c r="L62" s="82">
        <f t="shared" si="14"/>
        <v>0</v>
      </c>
      <c r="M62" s="82">
        <f t="shared" si="14"/>
        <v>0</v>
      </c>
      <c r="N62" s="82">
        <f t="shared" si="14"/>
        <v>0</v>
      </c>
      <c r="O62" s="82">
        <f t="shared" si="14"/>
        <v>0</v>
      </c>
      <c r="P62" s="82">
        <f t="shared" si="14"/>
        <v>0</v>
      </c>
      <c r="Q62" s="82">
        <f t="shared" si="14"/>
        <v>25000</v>
      </c>
      <c r="R62" s="68"/>
    </row>
    <row r="63" spans="1:18" s="69" customFormat="1" ht="34.5" customHeight="1">
      <c r="A63" s="68"/>
      <c r="B63" s="92" t="s">
        <v>262</v>
      </c>
      <c r="C63" s="265">
        <v>5062</v>
      </c>
      <c r="D63" s="150" t="s">
        <v>263</v>
      </c>
      <c r="E63" s="93" t="s">
        <v>264</v>
      </c>
      <c r="F63" s="94">
        <f>G63</f>
        <v>25000</v>
      </c>
      <c r="G63" s="145">
        <v>25000</v>
      </c>
      <c r="H63" s="94">
        <v>0</v>
      </c>
      <c r="I63" s="94">
        <v>0</v>
      </c>
      <c r="J63" s="95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6">
        <f>F63+K63</f>
        <v>25000</v>
      </c>
      <c r="R63" s="68"/>
    </row>
    <row r="64" spans="1:18" s="69" customFormat="1" ht="20.45" customHeight="1">
      <c r="A64" s="68"/>
      <c r="B64" s="146"/>
      <c r="C64" s="266">
        <v>6000</v>
      </c>
      <c r="D64" s="79"/>
      <c r="E64" s="81" t="s">
        <v>265</v>
      </c>
      <c r="F64" s="82">
        <f t="shared" ref="F64:Q64" si="15">F65+F66</f>
        <v>1462760</v>
      </c>
      <c r="G64" s="82">
        <f t="shared" si="15"/>
        <v>1462760</v>
      </c>
      <c r="H64" s="82">
        <f t="shared" si="15"/>
        <v>8000</v>
      </c>
      <c r="I64" s="82">
        <f t="shared" si="15"/>
        <v>500000</v>
      </c>
      <c r="J64" s="82">
        <f t="shared" si="15"/>
        <v>0</v>
      </c>
      <c r="K64" s="82">
        <f t="shared" si="15"/>
        <v>0</v>
      </c>
      <c r="L64" s="82">
        <f t="shared" si="15"/>
        <v>0</v>
      </c>
      <c r="M64" s="82">
        <f t="shared" si="15"/>
        <v>0</v>
      </c>
      <c r="N64" s="82">
        <f t="shared" si="15"/>
        <v>0</v>
      </c>
      <c r="O64" s="82">
        <f t="shared" si="15"/>
        <v>0</v>
      </c>
      <c r="P64" s="82">
        <f t="shared" si="15"/>
        <v>0</v>
      </c>
      <c r="Q64" s="82">
        <f t="shared" si="15"/>
        <v>1462760</v>
      </c>
      <c r="R64" s="68"/>
    </row>
    <row r="65" spans="1:1025" s="69" customFormat="1" ht="25.5" customHeight="1">
      <c r="A65" s="68"/>
      <c r="B65" s="92" t="s">
        <v>266</v>
      </c>
      <c r="C65" s="92" t="s">
        <v>267</v>
      </c>
      <c r="D65" s="150" t="s">
        <v>268</v>
      </c>
      <c r="E65" s="93" t="s">
        <v>269</v>
      </c>
      <c r="F65" s="94">
        <f>G65</f>
        <v>548000</v>
      </c>
      <c r="G65" s="145">
        <v>548000</v>
      </c>
      <c r="H65" s="94">
        <v>0</v>
      </c>
      <c r="I65" s="94">
        <v>0</v>
      </c>
      <c r="J65" s="95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94">
        <v>0</v>
      </c>
      <c r="Q65" s="96">
        <f>F65+K65</f>
        <v>548000</v>
      </c>
      <c r="R65" s="151"/>
      <c r="S65" s="151"/>
    </row>
    <row r="66" spans="1:1025" s="69" customFormat="1" ht="25.5" customHeight="1">
      <c r="A66" s="68"/>
      <c r="B66" s="92" t="s">
        <v>270</v>
      </c>
      <c r="C66" s="92" t="s">
        <v>271</v>
      </c>
      <c r="D66" s="92" t="s">
        <v>268</v>
      </c>
      <c r="E66" s="93" t="s">
        <v>272</v>
      </c>
      <c r="F66" s="94">
        <f>G66</f>
        <v>914760</v>
      </c>
      <c r="G66" s="145">
        <v>914760</v>
      </c>
      <c r="H66" s="145">
        <v>8000</v>
      </c>
      <c r="I66" s="145">
        <v>500000</v>
      </c>
      <c r="J66" s="95">
        <v>0</v>
      </c>
      <c r="K66" s="94">
        <f>L66</f>
        <v>0</v>
      </c>
      <c r="L66" s="94">
        <v>0</v>
      </c>
      <c r="M66" s="94">
        <v>0</v>
      </c>
      <c r="N66" s="94">
        <v>0</v>
      </c>
      <c r="O66" s="94">
        <v>0</v>
      </c>
      <c r="P66" s="94">
        <f>L66</f>
        <v>0</v>
      </c>
      <c r="Q66" s="96">
        <f>F66+K66</f>
        <v>914760</v>
      </c>
      <c r="R66" s="68"/>
    </row>
    <row r="67" spans="1:1025" s="155" customFormat="1" ht="25.5" customHeight="1">
      <c r="A67" s="153"/>
      <c r="B67" s="146"/>
      <c r="C67" s="146" t="s">
        <v>398</v>
      </c>
      <c r="D67" s="146"/>
      <c r="E67" s="81" t="s">
        <v>399</v>
      </c>
      <c r="F67" s="82">
        <f>F68+F70+F71+F73+F72+F69</f>
        <v>464500</v>
      </c>
      <c r="G67" s="82">
        <f t="shared" ref="G67:Q67" si="16">G68+G70+G71+G73+G72+G69</f>
        <v>464500</v>
      </c>
      <c r="H67" s="82">
        <f t="shared" si="16"/>
        <v>0</v>
      </c>
      <c r="I67" s="82">
        <f t="shared" si="16"/>
        <v>0</v>
      </c>
      <c r="J67" s="82">
        <f t="shared" si="16"/>
        <v>0</v>
      </c>
      <c r="K67" s="82">
        <f t="shared" si="16"/>
        <v>807700</v>
      </c>
      <c r="L67" s="82">
        <f t="shared" si="16"/>
        <v>800000</v>
      </c>
      <c r="M67" s="82">
        <f t="shared" si="16"/>
        <v>7700</v>
      </c>
      <c r="N67" s="82">
        <f t="shared" si="16"/>
        <v>0</v>
      </c>
      <c r="O67" s="82">
        <f t="shared" si="16"/>
        <v>0</v>
      </c>
      <c r="P67" s="82">
        <f t="shared" si="16"/>
        <v>800000</v>
      </c>
      <c r="Q67" s="82">
        <f t="shared" si="16"/>
        <v>1272200</v>
      </c>
      <c r="R67" s="82">
        <f t="shared" ref="R67:S67" si="17">R68+R70+R71+R73+R72</f>
        <v>0</v>
      </c>
      <c r="S67" s="82">
        <f t="shared" si="17"/>
        <v>0</v>
      </c>
    </row>
    <row r="68" spans="1:1025" s="69" customFormat="1" ht="25.5" customHeight="1">
      <c r="A68" s="68"/>
      <c r="B68" s="92" t="s">
        <v>273</v>
      </c>
      <c r="C68" s="92" t="s">
        <v>274</v>
      </c>
      <c r="D68" s="92" t="s">
        <v>275</v>
      </c>
      <c r="E68" s="93" t="s">
        <v>276</v>
      </c>
      <c r="F68" s="94">
        <f>G68</f>
        <v>50000</v>
      </c>
      <c r="G68" s="145">
        <v>50000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52">
        <v>0</v>
      </c>
      <c r="Q68" s="152">
        <f t="shared" ref="Q68:Q73" si="18">F68+K68</f>
        <v>50000</v>
      </c>
      <c r="R68" s="68"/>
    </row>
    <row r="69" spans="1:1025" s="69" customFormat="1" ht="25.5" customHeight="1">
      <c r="A69" s="68"/>
      <c r="B69" s="92" t="s">
        <v>438</v>
      </c>
      <c r="C69" s="92" t="s">
        <v>439</v>
      </c>
      <c r="D69" s="92" t="s">
        <v>402</v>
      </c>
      <c r="E69" s="93" t="s">
        <v>440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f>L69</f>
        <v>150000</v>
      </c>
      <c r="L69" s="281">
        <v>150000</v>
      </c>
      <c r="M69" s="94">
        <v>0</v>
      </c>
      <c r="N69" s="94">
        <v>0</v>
      </c>
      <c r="O69" s="94">
        <v>0</v>
      </c>
      <c r="P69" s="94">
        <f>L69</f>
        <v>150000</v>
      </c>
      <c r="Q69" s="94">
        <f t="shared" si="18"/>
        <v>150000</v>
      </c>
      <c r="R69" s="68"/>
    </row>
    <row r="70" spans="1:1025" ht="30.75" customHeight="1">
      <c r="A70" s="113"/>
      <c r="B70" s="92" t="s">
        <v>400</v>
      </c>
      <c r="C70" s="92" t="s">
        <v>401</v>
      </c>
      <c r="D70" s="92" t="s">
        <v>402</v>
      </c>
      <c r="E70" s="93" t="s">
        <v>403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f>L70</f>
        <v>650000</v>
      </c>
      <c r="L70" s="281">
        <v>650000</v>
      </c>
      <c r="M70" s="94">
        <v>0</v>
      </c>
      <c r="N70" s="94">
        <v>0</v>
      </c>
      <c r="O70" s="94">
        <v>0</v>
      </c>
      <c r="P70" s="94">
        <f>L70</f>
        <v>650000</v>
      </c>
      <c r="Q70" s="94">
        <f t="shared" si="18"/>
        <v>650000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69" customFormat="1" ht="36.6" customHeight="1">
      <c r="A71" s="68"/>
      <c r="B71" s="92" t="s">
        <v>277</v>
      </c>
      <c r="C71" s="92" t="s">
        <v>278</v>
      </c>
      <c r="D71" s="92" t="s">
        <v>279</v>
      </c>
      <c r="E71" s="93" t="s">
        <v>280</v>
      </c>
      <c r="F71" s="94">
        <f>G71</f>
        <v>400000</v>
      </c>
      <c r="G71" s="145">
        <v>400000</v>
      </c>
      <c r="H71" s="94">
        <v>0</v>
      </c>
      <c r="I71" s="94">
        <v>0</v>
      </c>
      <c r="J71" s="95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6">
        <f t="shared" si="18"/>
        <v>400000</v>
      </c>
      <c r="R71" s="68"/>
    </row>
    <row r="72" spans="1:1025" s="69" customFormat="1" ht="36.6" customHeight="1">
      <c r="A72" s="68"/>
      <c r="B72" s="92" t="s">
        <v>432</v>
      </c>
      <c r="C72" s="92" t="s">
        <v>433</v>
      </c>
      <c r="D72" s="92" t="s">
        <v>283</v>
      </c>
      <c r="E72" s="93" t="s">
        <v>434</v>
      </c>
      <c r="F72" s="94">
        <f>G72</f>
        <v>14500</v>
      </c>
      <c r="G72" s="145">
        <v>14500</v>
      </c>
      <c r="H72" s="94">
        <v>0</v>
      </c>
      <c r="I72" s="94">
        <v>0</v>
      </c>
      <c r="J72" s="95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6">
        <f t="shared" si="18"/>
        <v>14500</v>
      </c>
      <c r="R72" s="68"/>
    </row>
    <row r="73" spans="1:1025" s="69" customFormat="1" ht="65.25" customHeight="1">
      <c r="A73" s="68"/>
      <c r="B73" s="92" t="s">
        <v>281</v>
      </c>
      <c r="C73" s="92" t="s">
        <v>282</v>
      </c>
      <c r="D73" s="92" t="s">
        <v>283</v>
      </c>
      <c r="E73" s="156" t="s">
        <v>435</v>
      </c>
      <c r="F73" s="94">
        <f>G73</f>
        <v>0</v>
      </c>
      <c r="G73" s="94">
        <v>0</v>
      </c>
      <c r="H73" s="94">
        <v>0</v>
      </c>
      <c r="I73" s="94">
        <v>0</v>
      </c>
      <c r="J73" s="95">
        <v>0</v>
      </c>
      <c r="K73" s="94">
        <f>M73</f>
        <v>7700</v>
      </c>
      <c r="L73" s="94">
        <v>0</v>
      </c>
      <c r="M73" s="145">
        <v>7700</v>
      </c>
      <c r="N73" s="94">
        <v>0</v>
      </c>
      <c r="O73" s="94">
        <v>0</v>
      </c>
      <c r="P73" s="94">
        <v>0</v>
      </c>
      <c r="Q73" s="96">
        <f t="shared" si="18"/>
        <v>7700</v>
      </c>
      <c r="R73" s="68"/>
    </row>
    <row r="74" spans="1:1025" s="69" customFormat="1" ht="19.5" customHeight="1">
      <c r="A74" s="68"/>
      <c r="B74" s="424" t="s">
        <v>178</v>
      </c>
      <c r="C74" s="424" t="s">
        <v>179</v>
      </c>
      <c r="D74" s="424" t="s">
        <v>180</v>
      </c>
      <c r="E74" s="424" t="s">
        <v>181</v>
      </c>
      <c r="F74" s="426" t="s">
        <v>160</v>
      </c>
      <c r="G74" s="426"/>
      <c r="H74" s="426"/>
      <c r="I74" s="426"/>
      <c r="J74" s="426"/>
      <c r="K74" s="422" t="s">
        <v>9</v>
      </c>
      <c r="L74" s="422"/>
      <c r="M74" s="422"/>
      <c r="N74" s="422"/>
      <c r="O74" s="422"/>
      <c r="P74" s="422"/>
      <c r="Q74" s="421" t="s">
        <v>182</v>
      </c>
      <c r="R74" s="68"/>
    </row>
    <row r="75" spans="1:1025" s="69" customFormat="1" ht="20.25" customHeight="1">
      <c r="A75" s="68"/>
      <c r="B75" s="424"/>
      <c r="C75" s="424"/>
      <c r="D75" s="424"/>
      <c r="E75" s="424"/>
      <c r="F75" s="422" t="s">
        <v>10</v>
      </c>
      <c r="G75" s="423" t="s">
        <v>183</v>
      </c>
      <c r="H75" s="424" t="s">
        <v>184</v>
      </c>
      <c r="I75" s="424"/>
      <c r="J75" s="425" t="s">
        <v>185</v>
      </c>
      <c r="K75" s="422" t="str">
        <f>F75</f>
        <v>усього</v>
      </c>
      <c r="L75" s="423" t="s">
        <v>186</v>
      </c>
      <c r="M75" s="423" t="s">
        <v>183</v>
      </c>
      <c r="N75" s="424" t="s">
        <v>184</v>
      </c>
      <c r="O75" s="424"/>
      <c r="P75" s="423" t="s">
        <v>185</v>
      </c>
      <c r="Q75" s="421"/>
      <c r="R75" s="68"/>
    </row>
    <row r="76" spans="1:1025" s="69" customFormat="1" ht="108.75" customHeight="1">
      <c r="A76" s="68"/>
      <c r="B76" s="424"/>
      <c r="C76" s="424"/>
      <c r="D76" s="424"/>
      <c r="E76" s="424"/>
      <c r="F76" s="422"/>
      <c r="G76" s="423"/>
      <c r="H76" s="265" t="s">
        <v>187</v>
      </c>
      <c r="I76" s="265" t="s">
        <v>188</v>
      </c>
      <c r="J76" s="425"/>
      <c r="K76" s="422"/>
      <c r="L76" s="423"/>
      <c r="M76" s="423"/>
      <c r="N76" s="265" t="s">
        <v>187</v>
      </c>
      <c r="O76" s="265" t="s">
        <v>188</v>
      </c>
      <c r="P76" s="423"/>
      <c r="Q76" s="421"/>
      <c r="R76" s="68"/>
    </row>
    <row r="77" spans="1:1025" s="69" customFormat="1" ht="15.75" customHeight="1">
      <c r="A77" s="68"/>
      <c r="B77" s="265">
        <v>1</v>
      </c>
      <c r="C77" s="70">
        <v>2</v>
      </c>
      <c r="D77" s="70">
        <v>3</v>
      </c>
      <c r="E77" s="265">
        <v>4</v>
      </c>
      <c r="F77" s="265">
        <v>5</v>
      </c>
      <c r="G77" s="267">
        <v>6</v>
      </c>
      <c r="H77" s="265">
        <v>7</v>
      </c>
      <c r="I77" s="265">
        <v>8</v>
      </c>
      <c r="J77" s="268">
        <v>9</v>
      </c>
      <c r="K77" s="265">
        <v>10</v>
      </c>
      <c r="L77" s="267">
        <v>11</v>
      </c>
      <c r="M77" s="267">
        <v>12</v>
      </c>
      <c r="N77" s="265">
        <v>13</v>
      </c>
      <c r="O77" s="265">
        <v>14</v>
      </c>
      <c r="P77" s="267">
        <v>15</v>
      </c>
      <c r="Q77" s="71">
        <v>16</v>
      </c>
      <c r="R77" s="68"/>
    </row>
    <row r="78" spans="1:1025" s="69" customFormat="1" ht="26.25" customHeight="1">
      <c r="A78" s="68"/>
      <c r="B78" s="146"/>
      <c r="C78" s="146" t="s">
        <v>441</v>
      </c>
      <c r="D78" s="146"/>
      <c r="E78" s="282" t="s">
        <v>404</v>
      </c>
      <c r="F78" s="82">
        <f t="shared" ref="F78:Q78" si="19">F79+F80+F81</f>
        <v>759880</v>
      </c>
      <c r="G78" s="82">
        <f t="shared" si="19"/>
        <v>759880</v>
      </c>
      <c r="H78" s="82">
        <f t="shared" si="19"/>
        <v>0</v>
      </c>
      <c r="I78" s="82">
        <f t="shared" si="19"/>
        <v>23000</v>
      </c>
      <c r="J78" s="82">
        <f t="shared" si="19"/>
        <v>0</v>
      </c>
      <c r="K78" s="82">
        <f t="shared" si="19"/>
        <v>12300</v>
      </c>
      <c r="L78" s="82">
        <f t="shared" si="19"/>
        <v>0</v>
      </c>
      <c r="M78" s="82">
        <f t="shared" si="19"/>
        <v>12300</v>
      </c>
      <c r="N78" s="82">
        <f t="shared" si="19"/>
        <v>0</v>
      </c>
      <c r="O78" s="82">
        <f t="shared" si="19"/>
        <v>0</v>
      </c>
      <c r="P78" s="82">
        <f t="shared" si="19"/>
        <v>0</v>
      </c>
      <c r="Q78" s="82">
        <f t="shared" si="19"/>
        <v>772180</v>
      </c>
      <c r="R78" s="68"/>
    </row>
    <row r="79" spans="1:1025" s="69" customFormat="1" ht="21.75" customHeight="1">
      <c r="A79" s="68"/>
      <c r="B79" s="92" t="s">
        <v>405</v>
      </c>
      <c r="C79" s="92" t="s">
        <v>406</v>
      </c>
      <c r="D79" s="283" t="s">
        <v>407</v>
      </c>
      <c r="E79" s="284" t="s">
        <v>408</v>
      </c>
      <c r="F79" s="94">
        <f>G79</f>
        <v>716880</v>
      </c>
      <c r="G79" s="145">
        <v>716880</v>
      </c>
      <c r="H79" s="94">
        <v>0</v>
      </c>
      <c r="I79" s="94">
        <v>0</v>
      </c>
      <c r="J79" s="95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96">
        <f>F79+K79</f>
        <v>716880</v>
      </c>
      <c r="R79" s="68"/>
    </row>
    <row r="80" spans="1:1025" s="69" customFormat="1" ht="21.75" customHeight="1">
      <c r="A80" s="68"/>
      <c r="B80" s="92" t="s">
        <v>284</v>
      </c>
      <c r="C80" s="92" t="s">
        <v>285</v>
      </c>
      <c r="D80" s="92" t="s">
        <v>286</v>
      </c>
      <c r="E80" s="93" t="s">
        <v>287</v>
      </c>
      <c r="F80" s="94">
        <f>G80</f>
        <v>43000</v>
      </c>
      <c r="G80" s="145">
        <v>43000</v>
      </c>
      <c r="H80" s="94">
        <v>0</v>
      </c>
      <c r="I80" s="145">
        <f>15000+8000</f>
        <v>23000</v>
      </c>
      <c r="J80" s="95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6">
        <f>F80+K80</f>
        <v>43000</v>
      </c>
      <c r="R80" s="68"/>
    </row>
    <row r="81" spans="1:1025" s="69" customFormat="1" ht="28.5" customHeight="1">
      <c r="A81" s="68"/>
      <c r="B81" s="92" t="s">
        <v>288</v>
      </c>
      <c r="C81" s="92" t="s">
        <v>289</v>
      </c>
      <c r="D81" s="92" t="s">
        <v>290</v>
      </c>
      <c r="E81" s="93" t="s">
        <v>291</v>
      </c>
      <c r="F81" s="94">
        <f t="shared" ref="F81:P81" si="20">F82</f>
        <v>0</v>
      </c>
      <c r="G81" s="94">
        <f t="shared" si="20"/>
        <v>0</v>
      </c>
      <c r="H81" s="94">
        <f t="shared" si="20"/>
        <v>0</v>
      </c>
      <c r="I81" s="94">
        <f t="shared" si="20"/>
        <v>0</v>
      </c>
      <c r="J81" s="94">
        <f t="shared" si="20"/>
        <v>0</v>
      </c>
      <c r="K81" s="94">
        <f t="shared" si="20"/>
        <v>12300</v>
      </c>
      <c r="L81" s="94">
        <f t="shared" si="20"/>
        <v>0</v>
      </c>
      <c r="M81" s="94">
        <f t="shared" si="20"/>
        <v>12300</v>
      </c>
      <c r="N81" s="94">
        <f t="shared" si="20"/>
        <v>0</v>
      </c>
      <c r="O81" s="94">
        <f t="shared" si="20"/>
        <v>0</v>
      </c>
      <c r="P81" s="94">
        <f t="shared" si="20"/>
        <v>0</v>
      </c>
      <c r="Q81" s="94">
        <f>Q82</f>
        <v>12300</v>
      </c>
      <c r="R81" s="68"/>
    </row>
    <row r="82" spans="1:1025" s="69" customFormat="1" ht="21" customHeight="1">
      <c r="A82" s="68"/>
      <c r="B82" s="92"/>
      <c r="C82" s="92"/>
      <c r="D82" s="92"/>
      <c r="E82" s="97" t="s">
        <v>203</v>
      </c>
      <c r="F82" s="94">
        <v>0</v>
      </c>
      <c r="G82" s="94">
        <v>0</v>
      </c>
      <c r="H82" s="94">
        <v>0</v>
      </c>
      <c r="I82" s="94">
        <v>0</v>
      </c>
      <c r="J82" s="95">
        <v>0</v>
      </c>
      <c r="K82" s="94">
        <f>M82</f>
        <v>12300</v>
      </c>
      <c r="L82" s="94">
        <v>0</v>
      </c>
      <c r="M82" s="145">
        <v>12300</v>
      </c>
      <c r="N82" s="94">
        <v>0</v>
      </c>
      <c r="O82" s="94">
        <v>0</v>
      </c>
      <c r="P82" s="94">
        <v>0</v>
      </c>
      <c r="Q82" s="96">
        <f>F82+K82</f>
        <v>12300</v>
      </c>
      <c r="R82" s="68"/>
    </row>
    <row r="83" spans="1:1025" s="69" customFormat="1" ht="21.75" hidden="1" customHeight="1">
      <c r="A83" s="68"/>
      <c r="B83" s="146"/>
      <c r="C83" s="146"/>
      <c r="D83" s="146"/>
      <c r="E83" s="81"/>
      <c r="F83" s="82"/>
      <c r="G83" s="82"/>
      <c r="H83" s="82"/>
      <c r="I83" s="82"/>
      <c r="J83" s="82"/>
      <c r="K83" s="124"/>
      <c r="L83" s="124"/>
      <c r="M83" s="124"/>
      <c r="N83" s="124"/>
      <c r="O83" s="124"/>
      <c r="P83" s="124"/>
      <c r="Q83" s="96"/>
      <c r="R83" s="68"/>
    </row>
    <row r="84" spans="1:1025" s="163" customFormat="1" ht="18.75" hidden="1" customHeight="1">
      <c r="A84" s="157"/>
      <c r="B84" s="147"/>
      <c r="C84" s="148"/>
      <c r="D84" s="147"/>
      <c r="E84" s="158"/>
      <c r="F84" s="159"/>
      <c r="G84" s="160"/>
      <c r="H84" s="160"/>
      <c r="I84" s="160"/>
      <c r="J84" s="161"/>
      <c r="K84" s="160"/>
      <c r="L84" s="160"/>
      <c r="M84" s="160"/>
      <c r="N84" s="160"/>
      <c r="O84" s="160"/>
      <c r="P84" s="160"/>
      <c r="Q84" s="162"/>
      <c r="R84" s="157"/>
    </row>
    <row r="85" spans="1:1025" s="78" customFormat="1" ht="30" customHeight="1">
      <c r="A85" s="72"/>
      <c r="B85" s="73" t="s">
        <v>297</v>
      </c>
      <c r="C85" s="74"/>
      <c r="D85" s="75"/>
      <c r="E85" s="76" t="s">
        <v>298</v>
      </c>
      <c r="F85" s="77">
        <f>F86</f>
        <v>2945005</v>
      </c>
      <c r="G85" s="77">
        <f t="shared" ref="G85:S85" si="21">G86</f>
        <v>2845005</v>
      </c>
      <c r="H85" s="77">
        <f t="shared" si="21"/>
        <v>750000</v>
      </c>
      <c r="I85" s="77">
        <f t="shared" si="21"/>
        <v>25000</v>
      </c>
      <c r="J85" s="77">
        <f t="shared" si="21"/>
        <v>0</v>
      </c>
      <c r="K85" s="77">
        <f t="shared" si="21"/>
        <v>0</v>
      </c>
      <c r="L85" s="77">
        <f t="shared" si="21"/>
        <v>0</v>
      </c>
      <c r="M85" s="77">
        <f t="shared" si="21"/>
        <v>0</v>
      </c>
      <c r="N85" s="77">
        <f t="shared" si="21"/>
        <v>0</v>
      </c>
      <c r="O85" s="77">
        <f t="shared" si="21"/>
        <v>0</v>
      </c>
      <c r="P85" s="77">
        <f t="shared" si="21"/>
        <v>0</v>
      </c>
      <c r="Q85" s="77">
        <f t="shared" si="21"/>
        <v>2945005</v>
      </c>
      <c r="R85" s="77">
        <f t="shared" si="21"/>
        <v>0</v>
      </c>
      <c r="S85" s="77">
        <f t="shared" si="21"/>
        <v>0</v>
      </c>
    </row>
    <row r="86" spans="1:1025" s="69" customFormat="1" ht="25.5" customHeight="1">
      <c r="A86" s="68"/>
      <c r="B86" s="79" t="s">
        <v>299</v>
      </c>
      <c r="C86" s="80"/>
      <c r="D86" s="266"/>
      <c r="E86" s="81" t="s">
        <v>298</v>
      </c>
      <c r="F86" s="82">
        <f>F87+F91+F89</f>
        <v>2945005</v>
      </c>
      <c r="G86" s="82">
        <f t="shared" ref="G86:Q86" si="22">G87+G91+G89</f>
        <v>2845005</v>
      </c>
      <c r="H86" s="82">
        <f t="shared" si="22"/>
        <v>750000</v>
      </c>
      <c r="I86" s="82">
        <f t="shared" si="22"/>
        <v>25000</v>
      </c>
      <c r="J86" s="82">
        <f t="shared" si="22"/>
        <v>0</v>
      </c>
      <c r="K86" s="82">
        <f t="shared" si="22"/>
        <v>0</v>
      </c>
      <c r="L86" s="82">
        <f t="shared" si="22"/>
        <v>0</v>
      </c>
      <c r="M86" s="82">
        <f t="shared" si="22"/>
        <v>0</v>
      </c>
      <c r="N86" s="82">
        <f t="shared" si="22"/>
        <v>0</v>
      </c>
      <c r="O86" s="82">
        <f t="shared" si="22"/>
        <v>0</v>
      </c>
      <c r="P86" s="82">
        <f t="shared" si="22"/>
        <v>0</v>
      </c>
      <c r="Q86" s="82">
        <f t="shared" si="22"/>
        <v>2945005</v>
      </c>
      <c r="R86" s="68"/>
    </row>
    <row r="87" spans="1:1025" s="69" customFormat="1" ht="15.75" customHeight="1">
      <c r="A87" s="68"/>
      <c r="B87" s="79"/>
      <c r="C87" s="79" t="s">
        <v>192</v>
      </c>
      <c r="D87" s="266"/>
      <c r="E87" s="81" t="s">
        <v>193</v>
      </c>
      <c r="F87" s="82">
        <f t="shared" ref="F87:P87" si="23">F88</f>
        <v>1000000</v>
      </c>
      <c r="G87" s="82">
        <f t="shared" si="23"/>
        <v>1000000</v>
      </c>
      <c r="H87" s="82">
        <f t="shared" si="23"/>
        <v>750000</v>
      </c>
      <c r="I87" s="82">
        <f t="shared" si="23"/>
        <v>25000</v>
      </c>
      <c r="J87" s="82">
        <f t="shared" si="23"/>
        <v>0</v>
      </c>
      <c r="K87" s="82">
        <f t="shared" si="23"/>
        <v>0</v>
      </c>
      <c r="L87" s="82">
        <f t="shared" si="23"/>
        <v>0</v>
      </c>
      <c r="M87" s="82">
        <f t="shared" si="23"/>
        <v>0</v>
      </c>
      <c r="N87" s="82">
        <f t="shared" si="23"/>
        <v>0</v>
      </c>
      <c r="O87" s="82">
        <f t="shared" si="23"/>
        <v>0</v>
      </c>
      <c r="P87" s="82">
        <f t="shared" si="23"/>
        <v>0</v>
      </c>
      <c r="Q87" s="154">
        <f>F87+K87</f>
        <v>1000000</v>
      </c>
      <c r="R87" s="68"/>
    </row>
    <row r="88" spans="1:1025" s="129" customFormat="1" ht="45" customHeight="1">
      <c r="A88" s="125"/>
      <c r="B88" s="271">
        <v>3710160</v>
      </c>
      <c r="C88" s="271" t="s">
        <v>195</v>
      </c>
      <c r="D88" s="271" t="s">
        <v>196</v>
      </c>
      <c r="E88" s="164" t="s">
        <v>197</v>
      </c>
      <c r="F88" s="165">
        <f>G88</f>
        <v>1000000</v>
      </c>
      <c r="G88" s="166">
        <v>1000000</v>
      </c>
      <c r="H88" s="166">
        <v>750000</v>
      </c>
      <c r="I88" s="167">
        <v>25000</v>
      </c>
      <c r="J88" s="165">
        <v>0</v>
      </c>
      <c r="K88" s="165">
        <f>M88</f>
        <v>0</v>
      </c>
      <c r="L88" s="165">
        <v>0</v>
      </c>
      <c r="M88" s="168">
        <v>0</v>
      </c>
      <c r="N88" s="165">
        <v>0</v>
      </c>
      <c r="O88" s="165">
        <v>0</v>
      </c>
      <c r="P88" s="165">
        <v>0</v>
      </c>
      <c r="Q88" s="165">
        <f>K88+F88</f>
        <v>1000000</v>
      </c>
      <c r="R88" s="125"/>
    </row>
    <row r="89" spans="1:1025" s="69" customFormat="1" ht="21.75" customHeight="1">
      <c r="A89" s="68"/>
      <c r="B89" s="146"/>
      <c r="C89" s="146" t="s">
        <v>292</v>
      </c>
      <c r="D89" s="146"/>
      <c r="E89" s="81" t="s">
        <v>293</v>
      </c>
      <c r="F89" s="82">
        <f t="shared" ref="F89:P89" si="24">F90</f>
        <v>100000</v>
      </c>
      <c r="G89" s="82">
        <f t="shared" si="24"/>
        <v>0</v>
      </c>
      <c r="H89" s="82">
        <f t="shared" si="24"/>
        <v>0</v>
      </c>
      <c r="I89" s="82">
        <f t="shared" si="24"/>
        <v>0</v>
      </c>
      <c r="J89" s="82">
        <f t="shared" si="24"/>
        <v>0</v>
      </c>
      <c r="K89" s="124">
        <f t="shared" si="24"/>
        <v>0</v>
      </c>
      <c r="L89" s="124">
        <f t="shared" si="24"/>
        <v>0</v>
      </c>
      <c r="M89" s="124">
        <f t="shared" si="24"/>
        <v>0</v>
      </c>
      <c r="N89" s="124">
        <f t="shared" si="24"/>
        <v>0</v>
      </c>
      <c r="O89" s="124">
        <f t="shared" si="24"/>
        <v>0</v>
      </c>
      <c r="P89" s="124">
        <f t="shared" si="24"/>
        <v>0</v>
      </c>
      <c r="Q89" s="154">
        <f>F89+K89</f>
        <v>100000</v>
      </c>
      <c r="R89" s="68"/>
    </row>
    <row r="90" spans="1:1025" s="129" customFormat="1" ht="18.75" customHeight="1">
      <c r="A90" s="125"/>
      <c r="B90" s="130" t="s">
        <v>294</v>
      </c>
      <c r="C90" s="271">
        <v>8700</v>
      </c>
      <c r="D90" s="130" t="s">
        <v>295</v>
      </c>
      <c r="E90" s="285" t="s">
        <v>296</v>
      </c>
      <c r="F90" s="166">
        <v>100000</v>
      </c>
      <c r="G90" s="165">
        <v>0</v>
      </c>
      <c r="H90" s="165">
        <v>0</v>
      </c>
      <c r="I90" s="165">
        <v>0</v>
      </c>
      <c r="J90" s="280">
        <v>0</v>
      </c>
      <c r="K90" s="165">
        <v>0</v>
      </c>
      <c r="L90" s="165">
        <v>0</v>
      </c>
      <c r="M90" s="165">
        <v>0</v>
      </c>
      <c r="N90" s="165">
        <v>0</v>
      </c>
      <c r="O90" s="165">
        <v>0</v>
      </c>
      <c r="P90" s="165">
        <v>0</v>
      </c>
      <c r="Q90" s="286">
        <f>F90+K90</f>
        <v>100000</v>
      </c>
      <c r="R90" s="125"/>
    </row>
    <row r="91" spans="1:1025" s="163" customFormat="1" ht="18.75" customHeight="1">
      <c r="A91" s="157"/>
      <c r="B91" s="340"/>
      <c r="C91" s="324" t="s">
        <v>465</v>
      </c>
      <c r="D91" s="340" t="s">
        <v>383</v>
      </c>
      <c r="E91" s="341" t="s">
        <v>374</v>
      </c>
      <c r="F91" s="325">
        <f>F92+F93</f>
        <v>1845005</v>
      </c>
      <c r="G91" s="325">
        <f t="shared" ref="G91:Q91" si="25">G92+G93</f>
        <v>1845005</v>
      </c>
      <c r="H91" s="325">
        <f t="shared" si="25"/>
        <v>0</v>
      </c>
      <c r="I91" s="325">
        <f t="shared" si="25"/>
        <v>0</v>
      </c>
      <c r="J91" s="325">
        <f t="shared" si="25"/>
        <v>0</v>
      </c>
      <c r="K91" s="325">
        <f t="shared" si="25"/>
        <v>0</v>
      </c>
      <c r="L91" s="325">
        <f t="shared" si="25"/>
        <v>0</v>
      </c>
      <c r="M91" s="325">
        <f t="shared" si="25"/>
        <v>0</v>
      </c>
      <c r="N91" s="325">
        <f t="shared" si="25"/>
        <v>0</v>
      </c>
      <c r="O91" s="325">
        <f t="shared" si="25"/>
        <v>0</v>
      </c>
      <c r="P91" s="325">
        <f t="shared" si="25"/>
        <v>0</v>
      </c>
      <c r="Q91" s="325">
        <f t="shared" si="25"/>
        <v>1845005</v>
      </c>
      <c r="R91" s="157"/>
    </row>
    <row r="92" spans="1:1025" s="69" customFormat="1" ht="64.5" customHeight="1">
      <c r="A92" s="68"/>
      <c r="B92" s="170">
        <v>3719730</v>
      </c>
      <c r="C92" s="338">
        <v>9730</v>
      </c>
      <c r="D92" s="92" t="s">
        <v>301</v>
      </c>
      <c r="E92" s="156" t="s">
        <v>464</v>
      </c>
      <c r="F92" s="140">
        <f>G92</f>
        <v>263078</v>
      </c>
      <c r="G92" s="85">
        <v>263078</v>
      </c>
      <c r="H92" s="140">
        <v>0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0</v>
      </c>
      <c r="Q92" s="172">
        <f>F92+K92</f>
        <v>263078</v>
      </c>
      <c r="R92" s="68"/>
    </row>
    <row r="93" spans="1:1025" s="173" customFormat="1" ht="25.5" customHeight="1">
      <c r="A93" s="169"/>
      <c r="B93" s="170">
        <v>3719770</v>
      </c>
      <c r="C93" s="170" t="s">
        <v>300</v>
      </c>
      <c r="D93" s="170" t="s">
        <v>301</v>
      </c>
      <c r="E93" s="171" t="s">
        <v>302</v>
      </c>
      <c r="F93" s="140">
        <f>G93</f>
        <v>1581927</v>
      </c>
      <c r="G93" s="85">
        <v>1581927</v>
      </c>
      <c r="H93" s="140">
        <v>0</v>
      </c>
      <c r="I93" s="140">
        <v>0</v>
      </c>
      <c r="J93" s="140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72">
        <f>F93+K93</f>
        <v>1581927</v>
      </c>
      <c r="R93" s="169"/>
    </row>
    <row r="94" spans="1:1025" s="155" customFormat="1" ht="20.25" customHeight="1">
      <c r="A94" s="153"/>
      <c r="B94" s="266"/>
      <c r="C94" s="266"/>
      <c r="D94" s="266"/>
      <c r="E94" s="89" t="s">
        <v>303</v>
      </c>
      <c r="F94" s="82">
        <f t="shared" ref="F94:Q94" si="26">F85+F12</f>
        <v>77009600</v>
      </c>
      <c r="G94" s="82">
        <f t="shared" si="26"/>
        <v>76909600</v>
      </c>
      <c r="H94" s="82">
        <f t="shared" si="26"/>
        <v>51185173</v>
      </c>
      <c r="I94" s="82">
        <f t="shared" si="26"/>
        <v>4542255</v>
      </c>
      <c r="J94" s="82">
        <f t="shared" si="26"/>
        <v>0</v>
      </c>
      <c r="K94" s="82">
        <f t="shared" si="26"/>
        <v>1890000</v>
      </c>
      <c r="L94" s="82">
        <f t="shared" si="26"/>
        <v>800000</v>
      </c>
      <c r="M94" s="82">
        <f t="shared" si="26"/>
        <v>1090000</v>
      </c>
      <c r="N94" s="82">
        <f t="shared" si="26"/>
        <v>0</v>
      </c>
      <c r="O94" s="82">
        <f t="shared" si="26"/>
        <v>0</v>
      </c>
      <c r="P94" s="82">
        <f t="shared" si="26"/>
        <v>800000</v>
      </c>
      <c r="Q94" s="82">
        <f t="shared" si="26"/>
        <v>78899600</v>
      </c>
      <c r="R94" s="82" t="e">
        <f>R14+R17+R35+R40+R58+R62+R64+#REF!+#REF!+#REF!+R92+#REF!+#REF!</f>
        <v>#REF!</v>
      </c>
      <c r="S94" s="82" t="e">
        <f>S14+S17+S35+S40+S58+S62+S64+#REF!+#REF!+#REF!+S92+#REF!+#REF!</f>
        <v>#REF!</v>
      </c>
    </row>
    <row r="95" spans="1:1025" s="174" customFormat="1" ht="60.75" customHeight="1">
      <c r="C95" s="174" t="s">
        <v>304</v>
      </c>
      <c r="E95" s="175"/>
      <c r="H95" s="174" t="s">
        <v>305</v>
      </c>
      <c r="T95" s="176" t="e">
        <f>Q94-'додаток 1 '!#REF!</f>
        <v>#REF!</v>
      </c>
    </row>
    <row r="96" spans="1:1025" ht="39" customHeight="1">
      <c r="A96"/>
      <c r="B96"/>
      <c r="C96"/>
      <c r="D96"/>
      <c r="G96" s="177">
        <f>F94-G94</f>
        <v>100000</v>
      </c>
      <c r="H96" s="54" t="s">
        <v>306</v>
      </c>
      <c r="K96" s="287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  <c r="AMK96"/>
    </row>
    <row r="97" spans="1:1025">
      <c r="A97"/>
      <c r="B97"/>
      <c r="C97"/>
      <c r="D97"/>
      <c r="G97" s="288">
        <f>G96/F94*100</f>
        <v>0.1298539402879641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  <c r="AMK97"/>
    </row>
    <row r="98" spans="1:1025" ht="21" customHeight="1">
      <c r="A98"/>
      <c r="B98"/>
      <c r="C98"/>
      <c r="D98"/>
      <c r="G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  <c r="AMK98"/>
    </row>
    <row r="99" spans="1:1025" ht="16.5" customHeight="1">
      <c r="A99"/>
      <c r="B99"/>
      <c r="C99"/>
      <c r="D99"/>
      <c r="E99" s="288">
        <f>500000/F94*100</f>
        <v>0.64926970143982055</v>
      </c>
      <c r="F99" s="54" t="s">
        <v>409</v>
      </c>
      <c r="G99" s="177">
        <v>500000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  <c r="AMK99"/>
    </row>
    <row r="100" spans="1:1025" ht="54" customHeight="1">
      <c r="A100"/>
      <c r="B100"/>
      <c r="C100"/>
      <c r="D100"/>
      <c r="F100" s="54" t="s">
        <v>386</v>
      </c>
      <c r="G100" s="177" t="e">
        <f>'додаток 1 '!#REF!-'додаток 3'!F94</f>
        <v>#REF!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  <c r="AMK100"/>
    </row>
    <row r="101" spans="1:1025" ht="16.5" customHeight="1">
      <c r="A101"/>
      <c r="B101"/>
      <c r="C101"/>
      <c r="D101"/>
      <c r="F101" s="54" t="s">
        <v>387</v>
      </c>
      <c r="G101" s="177" t="e">
        <f>'додаток 1 '!#REF!-'додаток 3'!K94</f>
        <v>#REF!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  <c r="AMK101"/>
    </row>
  </sheetData>
  <mergeCells count="70"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K9:K10"/>
    <mergeCell ref="Q51:Q53"/>
    <mergeCell ref="F52:F53"/>
    <mergeCell ref="G52:G53"/>
    <mergeCell ref="K2:Q2"/>
    <mergeCell ref="K3:Q3"/>
    <mergeCell ref="L9:L10"/>
    <mergeCell ref="M9:M10"/>
    <mergeCell ref="N9:O9"/>
    <mergeCell ref="P9:P10"/>
    <mergeCell ref="Q31:Q33"/>
    <mergeCell ref="K31:P31"/>
    <mergeCell ref="F32:F33"/>
    <mergeCell ref="G32:G33"/>
    <mergeCell ref="H32:I32"/>
    <mergeCell ref="J32:J33"/>
    <mergeCell ref="K32:K33"/>
    <mergeCell ref="B31:B33"/>
    <mergeCell ref="C31:C33"/>
    <mergeCell ref="D31:D33"/>
    <mergeCell ref="E31:E33"/>
    <mergeCell ref="F31:J31"/>
    <mergeCell ref="K51:P51"/>
    <mergeCell ref="H52:I52"/>
    <mergeCell ref="J52:J53"/>
    <mergeCell ref="L32:L33"/>
    <mergeCell ref="M32:M33"/>
    <mergeCell ref="N32:O32"/>
    <mergeCell ref="P32:P33"/>
    <mergeCell ref="K52:K53"/>
    <mergeCell ref="L52:L53"/>
    <mergeCell ref="M52:M53"/>
    <mergeCell ref="N52:O52"/>
    <mergeCell ref="P52:P53"/>
    <mergeCell ref="B51:B53"/>
    <mergeCell ref="C51:C53"/>
    <mergeCell ref="D51:D53"/>
    <mergeCell ref="E51:E53"/>
    <mergeCell ref="F51:J51"/>
    <mergeCell ref="B74:B76"/>
    <mergeCell ref="C74:C76"/>
    <mergeCell ref="D74:D76"/>
    <mergeCell ref="E74:E76"/>
    <mergeCell ref="F74:J74"/>
    <mergeCell ref="Q74:Q76"/>
    <mergeCell ref="F75:F76"/>
    <mergeCell ref="G75:G76"/>
    <mergeCell ref="H75:I75"/>
    <mergeCell ref="J75:J76"/>
    <mergeCell ref="K75:K76"/>
    <mergeCell ref="L75:L76"/>
    <mergeCell ref="M75:M76"/>
    <mergeCell ref="N75:O75"/>
    <mergeCell ref="P75:P76"/>
    <mergeCell ref="K74:P74"/>
  </mergeCells>
  <pageMargins left="0.7" right="0.7" top="0.75" bottom="0.75" header="0.51180555555555496" footer="0.51180555555555496"/>
  <pageSetup paperSize="9" scale="67" firstPageNumber="0" orientation="landscape" horizontalDpi="300" verticalDpi="300" r:id="rId1"/>
  <rowBreaks count="4" manualBreakCount="4">
    <brk id="28" min="1" max="16" man="1"/>
    <brk id="50" max="16" man="1"/>
    <brk id="73" max="16" man="1"/>
    <brk id="9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1"/>
  <sheetViews>
    <sheetView view="pageBreakPreview" topLeftCell="B39" zoomScale="115" zoomScaleNormal="100" zoomScaleSheetLayoutView="115" zoomScalePageLayoutView="95" workbookViewId="0">
      <selection activeCell="C35" sqref="C35:D35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8" width="10.140625" customWidth="1"/>
    <col min="9" max="9" width="18" customWidth="1"/>
    <col min="10" max="11" width="8.85546875" hidden="1" customWidth="1"/>
    <col min="12" max="12" width="16.710937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58" customFormat="1" ht="20.100000000000001" customHeight="1">
      <c r="A1" s="56"/>
      <c r="B1" s="56"/>
      <c r="C1" s="56"/>
      <c r="D1" s="56"/>
      <c r="E1" s="56"/>
      <c r="F1" s="178"/>
      <c r="G1" s="428" t="s">
        <v>307</v>
      </c>
      <c r="H1" s="428"/>
      <c r="I1" s="428"/>
      <c r="J1" s="61"/>
      <c r="K1" s="61"/>
    </row>
    <row r="2" spans="1:11" ht="17.25" customHeight="1">
      <c r="A2" s="1"/>
      <c r="B2" s="1"/>
      <c r="C2" s="1"/>
      <c r="D2" s="1"/>
      <c r="E2" s="1"/>
      <c r="F2" s="439" t="s">
        <v>469</v>
      </c>
      <c r="G2" s="439"/>
      <c r="H2" s="439"/>
      <c r="I2" s="439"/>
      <c r="J2" s="180"/>
      <c r="K2" s="180"/>
    </row>
    <row r="3" spans="1:11" ht="17.25" customHeight="1">
      <c r="A3" s="1"/>
      <c r="B3" s="1"/>
      <c r="C3" s="1"/>
      <c r="D3" s="1"/>
      <c r="E3" s="1"/>
      <c r="F3" s="440" t="s">
        <v>393</v>
      </c>
      <c r="G3" s="440"/>
      <c r="H3" s="440"/>
      <c r="I3" s="440"/>
      <c r="J3" s="181"/>
      <c r="K3" s="181"/>
    </row>
    <row r="4" spans="1:11" ht="15" customHeight="1">
      <c r="A4" s="1"/>
      <c r="B4" s="1"/>
      <c r="C4" s="1"/>
      <c r="D4" s="1"/>
      <c r="E4" s="1"/>
      <c r="F4" s="1"/>
      <c r="G4" s="1"/>
      <c r="H4" s="1"/>
      <c r="I4" s="443"/>
      <c r="J4" s="444"/>
    </row>
    <row r="5" spans="1:11" ht="15.95" customHeight="1">
      <c r="A5" s="1"/>
      <c r="B5" s="441" t="s">
        <v>410</v>
      </c>
      <c r="C5" s="441"/>
      <c r="D5" s="441"/>
      <c r="E5" s="441"/>
      <c r="F5" s="441"/>
      <c r="G5" s="441"/>
      <c r="H5" s="441"/>
      <c r="I5" s="441"/>
      <c r="J5" s="1"/>
    </row>
    <row r="6" spans="1:11" ht="14.25" customHeight="1">
      <c r="A6" s="1"/>
      <c r="B6" s="442" t="s">
        <v>158</v>
      </c>
      <c r="C6" s="442"/>
      <c r="D6" s="442"/>
      <c r="E6" s="442"/>
      <c r="F6" s="442"/>
      <c r="G6" s="442"/>
      <c r="H6" s="442"/>
      <c r="I6" s="442"/>
      <c r="J6" s="1"/>
    </row>
    <row r="7" spans="1:11" ht="12" customHeight="1">
      <c r="A7" s="1"/>
      <c r="B7" s="1"/>
      <c r="C7" s="1"/>
      <c r="D7" s="1"/>
      <c r="E7" s="1"/>
      <c r="F7" s="434" t="s">
        <v>3</v>
      </c>
      <c r="G7" s="434"/>
      <c r="H7" s="1"/>
      <c r="I7" s="1"/>
      <c r="J7" s="1"/>
    </row>
    <row r="8" spans="1:11" ht="15.95" customHeight="1">
      <c r="A8" s="1"/>
      <c r="B8" s="1"/>
      <c r="C8" s="435" t="s">
        <v>308</v>
      </c>
      <c r="D8" s="435"/>
      <c r="E8" s="435"/>
      <c r="F8" s="435"/>
      <c r="G8" s="435"/>
      <c r="H8" s="435"/>
      <c r="I8" s="435"/>
      <c r="J8" s="1"/>
    </row>
    <row r="9" spans="1:11" ht="11.1" customHeight="1">
      <c r="A9" s="1"/>
      <c r="B9" s="1"/>
      <c r="C9" s="1"/>
      <c r="D9" s="1"/>
      <c r="E9" s="1"/>
      <c r="F9" s="1"/>
      <c r="G9" s="1"/>
      <c r="H9" s="1"/>
      <c r="I9" s="182" t="s">
        <v>4</v>
      </c>
      <c r="J9" s="1"/>
    </row>
    <row r="10" spans="1:11" ht="41.1" customHeight="1">
      <c r="A10" s="1"/>
      <c r="B10" s="1"/>
      <c r="C10" s="436" t="s">
        <v>309</v>
      </c>
      <c r="D10" s="436"/>
      <c r="E10" s="436" t="s">
        <v>310</v>
      </c>
      <c r="F10" s="436"/>
      <c r="G10" s="436"/>
      <c r="H10" s="436"/>
      <c r="I10" s="183" t="s">
        <v>7</v>
      </c>
      <c r="J10" s="1"/>
    </row>
    <row r="11" spans="1:11" ht="12" customHeight="1">
      <c r="A11" s="1"/>
      <c r="B11" s="1"/>
      <c r="C11" s="437" t="s">
        <v>12</v>
      </c>
      <c r="D11" s="437"/>
      <c r="E11" s="437" t="s">
        <v>13</v>
      </c>
      <c r="F11" s="437"/>
      <c r="G11" s="437"/>
      <c r="H11" s="437"/>
      <c r="I11" s="184" t="s">
        <v>14</v>
      </c>
      <c r="J11" s="1"/>
    </row>
    <row r="12" spans="1:11" ht="15.95" customHeight="1">
      <c r="A12" s="1"/>
      <c r="B12" s="1"/>
      <c r="C12" s="432" t="s">
        <v>311</v>
      </c>
      <c r="D12" s="432"/>
      <c r="E12" s="432"/>
      <c r="F12" s="432"/>
      <c r="G12" s="432"/>
      <c r="H12" s="432"/>
      <c r="I12" s="432"/>
      <c r="J12" s="1"/>
    </row>
    <row r="13" spans="1:11" ht="12.95" customHeight="1">
      <c r="A13" s="1"/>
      <c r="B13" s="1"/>
      <c r="C13" s="433" t="s">
        <v>151</v>
      </c>
      <c r="D13" s="433"/>
      <c r="E13" s="438" t="s">
        <v>152</v>
      </c>
      <c r="F13" s="438"/>
      <c r="G13" s="438"/>
      <c r="H13" s="438"/>
      <c r="I13" s="186">
        <f>I14</f>
        <v>5842000</v>
      </c>
      <c r="J13" s="1"/>
    </row>
    <row r="14" spans="1:11" ht="12.95" customHeight="1">
      <c r="A14" s="1"/>
      <c r="B14" s="1"/>
      <c r="C14" s="445" t="s">
        <v>312</v>
      </c>
      <c r="D14" s="445"/>
      <c r="E14" s="446" t="s">
        <v>313</v>
      </c>
      <c r="F14" s="446"/>
      <c r="G14" s="446"/>
      <c r="H14" s="446"/>
      <c r="I14" s="187">
        <v>5842000</v>
      </c>
      <c r="J14" s="1"/>
    </row>
    <row r="15" spans="1:11" ht="12.95" customHeight="1">
      <c r="A15" s="1"/>
      <c r="B15" s="1"/>
      <c r="C15" s="433" t="s">
        <v>314</v>
      </c>
      <c r="D15" s="433"/>
      <c r="E15" s="438" t="s">
        <v>315</v>
      </c>
      <c r="F15" s="438"/>
      <c r="G15" s="438"/>
      <c r="H15" s="438"/>
      <c r="I15" s="186">
        <f>I16</f>
        <v>24818800</v>
      </c>
      <c r="J15" s="1"/>
    </row>
    <row r="16" spans="1:11" ht="12.75" customHeight="1">
      <c r="A16" s="1"/>
      <c r="B16" s="1"/>
      <c r="C16" s="445" t="s">
        <v>312</v>
      </c>
      <c r="D16" s="445"/>
      <c r="E16" s="446" t="s">
        <v>313</v>
      </c>
      <c r="F16" s="446"/>
      <c r="G16" s="446"/>
      <c r="H16" s="446"/>
      <c r="I16" s="187">
        <v>24818800</v>
      </c>
      <c r="J16" s="1"/>
    </row>
    <row r="17" spans="1:12" ht="32.25" hidden="1" customHeight="1">
      <c r="A17" s="1"/>
      <c r="B17" s="1"/>
      <c r="C17" s="433" t="s">
        <v>316</v>
      </c>
      <c r="D17" s="433"/>
      <c r="E17" s="438" t="s">
        <v>317</v>
      </c>
      <c r="F17" s="438"/>
      <c r="G17" s="438"/>
      <c r="H17" s="438"/>
      <c r="I17" s="186">
        <f>I18</f>
        <v>0</v>
      </c>
      <c r="J17" s="1"/>
    </row>
    <row r="18" spans="1:12" ht="12.75" hidden="1" customHeight="1">
      <c r="A18" s="1"/>
      <c r="B18" s="1"/>
      <c r="C18" s="445" t="s">
        <v>318</v>
      </c>
      <c r="D18" s="445"/>
      <c r="E18" s="446" t="s">
        <v>319</v>
      </c>
      <c r="F18" s="446"/>
      <c r="G18" s="446"/>
      <c r="H18" s="446"/>
      <c r="I18" s="187">
        <v>0</v>
      </c>
      <c r="J18" s="1"/>
    </row>
    <row r="19" spans="1:12" ht="20.25" hidden="1" customHeight="1">
      <c r="A19" s="1"/>
      <c r="B19" s="1"/>
      <c r="C19" s="433" t="s">
        <v>320</v>
      </c>
      <c r="D19" s="433"/>
      <c r="E19" s="438" t="s">
        <v>321</v>
      </c>
      <c r="F19" s="438"/>
      <c r="G19" s="438"/>
      <c r="H19" s="438"/>
      <c r="I19" s="186">
        <f>I20</f>
        <v>0</v>
      </c>
      <c r="J19" s="1"/>
    </row>
    <row r="20" spans="1:12" ht="12.75" hidden="1" customHeight="1">
      <c r="A20" s="1"/>
      <c r="B20" s="1"/>
      <c r="C20" s="445" t="s">
        <v>318</v>
      </c>
      <c r="D20" s="445"/>
      <c r="E20" s="446" t="s">
        <v>319</v>
      </c>
      <c r="F20" s="446"/>
      <c r="G20" s="446"/>
      <c r="H20" s="446"/>
      <c r="I20" s="319">
        <v>0</v>
      </c>
      <c r="J20" s="1"/>
    </row>
    <row r="21" spans="1:12" ht="12.95" customHeight="1">
      <c r="A21" s="1"/>
      <c r="B21" s="1"/>
      <c r="C21" s="433" t="s">
        <v>322</v>
      </c>
      <c r="D21" s="433"/>
      <c r="E21" s="438" t="s">
        <v>302</v>
      </c>
      <c r="F21" s="438"/>
      <c r="G21" s="438"/>
      <c r="H21" s="438"/>
      <c r="I21" s="186">
        <f>SUM(I22:I25)</f>
        <v>712009</v>
      </c>
      <c r="J21" s="1"/>
    </row>
    <row r="22" spans="1:12" ht="12.95" customHeight="1">
      <c r="A22" s="1"/>
      <c r="B22" s="1"/>
      <c r="C22" s="445" t="s">
        <v>318</v>
      </c>
      <c r="D22" s="445"/>
      <c r="E22" s="446" t="s">
        <v>319</v>
      </c>
      <c r="F22" s="446"/>
      <c r="G22" s="446"/>
      <c r="H22" s="446"/>
      <c r="I22" s="363">
        <f>88088+14398</f>
        <v>102486</v>
      </c>
      <c r="J22" s="1"/>
    </row>
    <row r="23" spans="1:12" ht="12.95" customHeight="1">
      <c r="A23" s="1"/>
      <c r="B23" s="1"/>
      <c r="C23" s="445" t="s">
        <v>323</v>
      </c>
      <c r="D23" s="445"/>
      <c r="E23" s="446" t="s">
        <v>324</v>
      </c>
      <c r="F23" s="446"/>
      <c r="G23" s="446"/>
      <c r="H23" s="446"/>
      <c r="I23" s="187">
        <v>99740</v>
      </c>
      <c r="J23" s="1"/>
    </row>
    <row r="24" spans="1:12" ht="12.95" customHeight="1">
      <c r="A24" s="1"/>
      <c r="B24" s="1"/>
      <c r="C24" s="445" t="s">
        <v>325</v>
      </c>
      <c r="D24" s="445"/>
      <c r="E24" s="446" t="s">
        <v>326</v>
      </c>
      <c r="F24" s="446"/>
      <c r="G24" s="446"/>
      <c r="H24" s="446"/>
      <c r="I24" s="187">
        <f>299230</f>
        <v>299230</v>
      </c>
      <c r="J24" s="1"/>
    </row>
    <row r="25" spans="1:12" ht="12.95" customHeight="1">
      <c r="A25" s="1"/>
      <c r="B25" s="1"/>
      <c r="C25" s="445" t="s">
        <v>327</v>
      </c>
      <c r="D25" s="445"/>
      <c r="E25" s="446" t="s">
        <v>328</v>
      </c>
      <c r="F25" s="446"/>
      <c r="G25" s="446"/>
      <c r="H25" s="446"/>
      <c r="I25" s="187">
        <v>210553</v>
      </c>
      <c r="J25" s="1"/>
    </row>
    <row r="26" spans="1:12" ht="15.95" customHeight="1">
      <c r="A26" s="1"/>
      <c r="B26" s="1"/>
      <c r="C26" s="432" t="s">
        <v>329</v>
      </c>
      <c r="D26" s="432"/>
      <c r="E26" s="432"/>
      <c r="F26" s="432"/>
      <c r="G26" s="432"/>
      <c r="H26" s="432"/>
      <c r="I26" s="432"/>
      <c r="J26" s="1"/>
    </row>
    <row r="27" spans="1:12" ht="15.95" customHeight="1">
      <c r="A27" s="1"/>
      <c r="B27" s="1"/>
      <c r="C27" s="445" t="s">
        <v>153</v>
      </c>
      <c r="D27" s="445"/>
      <c r="E27" s="447" t="s">
        <v>330</v>
      </c>
      <c r="F27" s="447"/>
      <c r="G27" s="447"/>
      <c r="H27" s="447"/>
      <c r="I27" s="189">
        <f>I28</f>
        <v>31372809</v>
      </c>
      <c r="J27" s="1"/>
      <c r="L27" s="263" t="e">
        <f>'додаток 1 '!#REF!-Додаток4!I27</f>
        <v>#REF!</v>
      </c>
    </row>
    <row r="28" spans="1:12" ht="15.95" customHeight="1">
      <c r="A28" s="1"/>
      <c r="B28" s="1"/>
      <c r="C28" s="445" t="s">
        <v>153</v>
      </c>
      <c r="D28" s="445"/>
      <c r="E28" s="448" t="s">
        <v>331</v>
      </c>
      <c r="F28" s="448"/>
      <c r="G28" s="448"/>
      <c r="H28" s="448"/>
      <c r="I28" s="189">
        <f>I21+I17+I15+I13+I19</f>
        <v>31372809</v>
      </c>
      <c r="J28" s="1"/>
    </row>
    <row r="29" spans="1:12" ht="15.95" customHeight="1">
      <c r="A29" s="1"/>
      <c r="B29" s="1"/>
      <c r="C29" s="445" t="s">
        <v>153</v>
      </c>
      <c r="D29" s="445"/>
      <c r="E29" s="448" t="s">
        <v>332</v>
      </c>
      <c r="F29" s="448"/>
      <c r="G29" s="448"/>
      <c r="H29" s="448"/>
      <c r="I29" s="189">
        <v>0</v>
      </c>
      <c r="J29" s="1"/>
    </row>
    <row r="30" spans="1:12" ht="23.1" customHeight="1">
      <c r="A30" s="1"/>
      <c r="B30" s="1"/>
      <c r="C30" s="449" t="s">
        <v>333</v>
      </c>
      <c r="D30" s="449"/>
      <c r="E30" s="449"/>
      <c r="F30" s="449"/>
      <c r="G30" s="449"/>
      <c r="H30" s="449"/>
      <c r="I30" s="449"/>
      <c r="J30" s="1"/>
    </row>
    <row r="31" spans="1:12" ht="11.1" customHeight="1">
      <c r="A31" s="1"/>
      <c r="B31" s="1"/>
      <c r="C31" s="1"/>
      <c r="D31" s="1"/>
      <c r="E31" s="1"/>
      <c r="F31" s="1"/>
      <c r="G31" s="1"/>
      <c r="H31" s="1"/>
      <c r="I31" s="182" t="s">
        <v>4</v>
      </c>
      <c r="J31" s="1"/>
    </row>
    <row r="32" spans="1:12" ht="77.25" customHeight="1">
      <c r="A32" s="1"/>
      <c r="B32" s="1"/>
      <c r="C32" s="436" t="s">
        <v>334</v>
      </c>
      <c r="D32" s="436"/>
      <c r="E32" s="183" t="s">
        <v>335</v>
      </c>
      <c r="F32" s="436" t="s">
        <v>336</v>
      </c>
      <c r="G32" s="436"/>
      <c r="H32" s="436"/>
      <c r="I32" s="183" t="s">
        <v>7</v>
      </c>
      <c r="J32" s="1"/>
    </row>
    <row r="33" spans="1:12" ht="12" customHeight="1">
      <c r="A33" s="1"/>
      <c r="B33" s="1"/>
      <c r="C33" s="437" t="s">
        <v>12</v>
      </c>
      <c r="D33" s="437"/>
      <c r="E33" s="184" t="s">
        <v>13</v>
      </c>
      <c r="F33" s="437" t="s">
        <v>14</v>
      </c>
      <c r="G33" s="437"/>
      <c r="H33" s="437"/>
      <c r="I33" s="184" t="s">
        <v>15</v>
      </c>
      <c r="J33" s="1"/>
    </row>
    <row r="34" spans="1:12" ht="15.95" customHeight="1">
      <c r="A34" s="1"/>
      <c r="B34" s="1"/>
      <c r="C34" s="432" t="s">
        <v>337</v>
      </c>
      <c r="D34" s="432"/>
      <c r="E34" s="432"/>
      <c r="F34" s="432"/>
      <c r="G34" s="432"/>
      <c r="H34" s="432"/>
      <c r="I34" s="432"/>
      <c r="J34" s="1"/>
    </row>
    <row r="35" spans="1:12" ht="42.75" customHeight="1">
      <c r="A35" s="1"/>
      <c r="B35" s="1"/>
      <c r="C35" s="433">
        <v>3719730</v>
      </c>
      <c r="D35" s="433"/>
      <c r="E35" s="339">
        <v>9730</v>
      </c>
      <c r="F35" s="438" t="s">
        <v>464</v>
      </c>
      <c r="G35" s="438"/>
      <c r="H35" s="438"/>
      <c r="I35" s="186">
        <f>I36</f>
        <v>263078</v>
      </c>
      <c r="J35" s="1"/>
    </row>
    <row r="36" spans="1:12" ht="15.95" customHeight="1">
      <c r="A36" s="1"/>
      <c r="B36" s="1"/>
      <c r="C36" s="445" t="s">
        <v>318</v>
      </c>
      <c r="D36" s="445"/>
      <c r="E36" s="320"/>
      <c r="F36" s="450" t="s">
        <v>319</v>
      </c>
      <c r="G36" s="451"/>
      <c r="H36" s="452"/>
      <c r="I36" s="187">
        <v>263078</v>
      </c>
      <c r="J36" s="1"/>
    </row>
    <row r="37" spans="1:12">
      <c r="A37" s="1"/>
      <c r="B37" s="1"/>
      <c r="C37" s="433" t="s">
        <v>338</v>
      </c>
      <c r="D37" s="433"/>
      <c r="E37" s="185" t="s">
        <v>300</v>
      </c>
      <c r="F37" s="438" t="s">
        <v>302</v>
      </c>
      <c r="G37" s="438"/>
      <c r="H37" s="438"/>
      <c r="I37" s="186">
        <f>SUM(I38:I40)</f>
        <v>1581927</v>
      </c>
      <c r="J37" s="1"/>
      <c r="L37" s="263"/>
    </row>
    <row r="38" spans="1:12" ht="12.95" customHeight="1">
      <c r="A38" s="1"/>
      <c r="B38" s="1"/>
      <c r="C38" s="445" t="s">
        <v>339</v>
      </c>
      <c r="D38" s="445"/>
      <c r="E38" s="190"/>
      <c r="F38" s="446" t="s">
        <v>340</v>
      </c>
      <c r="G38" s="446"/>
      <c r="H38" s="446"/>
      <c r="I38" s="188">
        <v>1363124</v>
      </c>
      <c r="J38" s="1"/>
    </row>
    <row r="39" spans="1:12" ht="12.95" customHeight="1">
      <c r="A39" s="1"/>
      <c r="B39" s="1"/>
      <c r="C39" s="445" t="s">
        <v>323</v>
      </c>
      <c r="D39" s="445"/>
      <c r="E39" s="191"/>
      <c r="F39" s="446" t="s">
        <v>324</v>
      </c>
      <c r="G39" s="446"/>
      <c r="H39" s="446"/>
      <c r="I39" s="188">
        <v>147241</v>
      </c>
      <c r="J39" s="1"/>
    </row>
    <row r="40" spans="1:12" ht="12.95" customHeight="1">
      <c r="A40" s="1"/>
      <c r="B40" s="1"/>
      <c r="C40" s="445" t="s">
        <v>327</v>
      </c>
      <c r="D40" s="445"/>
      <c r="E40" s="191"/>
      <c r="F40" s="446" t="s">
        <v>328</v>
      </c>
      <c r="G40" s="446"/>
      <c r="H40" s="446"/>
      <c r="I40" s="188">
        <v>71562</v>
      </c>
      <c r="J40" s="1"/>
    </row>
    <row r="41" spans="1:12" ht="16.5" customHeight="1">
      <c r="A41" s="1"/>
      <c r="B41" s="1"/>
      <c r="C41" s="432" t="s">
        <v>341</v>
      </c>
      <c r="D41" s="432"/>
      <c r="E41" s="432"/>
      <c r="F41" s="432"/>
      <c r="G41" s="432"/>
      <c r="H41" s="432"/>
      <c r="I41" s="432"/>
      <c r="J41" s="1"/>
    </row>
    <row r="42" spans="1:12" ht="12" customHeight="1">
      <c r="A42" s="1"/>
      <c r="B42" s="1"/>
      <c r="C42" s="433"/>
      <c r="D42" s="433"/>
      <c r="E42" s="185"/>
      <c r="F42" s="438"/>
      <c r="G42" s="438"/>
      <c r="H42" s="438"/>
      <c r="I42" s="192">
        <f>I43</f>
        <v>0</v>
      </c>
      <c r="J42" s="1"/>
    </row>
    <row r="43" spans="1:12" ht="15" customHeight="1">
      <c r="A43" s="1"/>
      <c r="B43" s="1"/>
      <c r="C43" s="445"/>
      <c r="D43" s="445"/>
      <c r="E43" s="191"/>
      <c r="F43" s="446"/>
      <c r="G43" s="446"/>
      <c r="H43" s="446"/>
      <c r="I43" s="193"/>
      <c r="J43" s="1"/>
    </row>
    <row r="44" spans="1:12" ht="15.95" customHeight="1">
      <c r="A44" s="1"/>
      <c r="B44" s="1"/>
      <c r="C44" s="445" t="s">
        <v>153</v>
      </c>
      <c r="D44" s="445"/>
      <c r="E44" s="447" t="s">
        <v>330</v>
      </c>
      <c r="F44" s="447"/>
      <c r="G44" s="447"/>
      <c r="H44" s="447"/>
      <c r="I44" s="189">
        <f>I45+I46</f>
        <v>1845005</v>
      </c>
      <c r="J44" s="1"/>
      <c r="L44" s="263">
        <f>I44-'додаток 3'!F91</f>
        <v>0</v>
      </c>
    </row>
    <row r="45" spans="1:12" ht="15.95" customHeight="1">
      <c r="A45" s="1"/>
      <c r="B45" s="1"/>
      <c r="C45" s="445" t="s">
        <v>153</v>
      </c>
      <c r="D45" s="445"/>
      <c r="E45" s="448" t="s">
        <v>331</v>
      </c>
      <c r="F45" s="448"/>
      <c r="G45" s="448"/>
      <c r="H45" s="448"/>
      <c r="I45" s="189">
        <f>I37+I35</f>
        <v>1845005</v>
      </c>
      <c r="J45" s="1"/>
    </row>
    <row r="46" spans="1:12" ht="15.95" customHeight="1">
      <c r="A46" s="1"/>
      <c r="B46" s="1"/>
      <c r="C46" s="445" t="s">
        <v>153</v>
      </c>
      <c r="D46" s="445"/>
      <c r="E46" s="448" t="s">
        <v>332</v>
      </c>
      <c r="F46" s="448"/>
      <c r="G46" s="448"/>
      <c r="H46" s="448"/>
      <c r="I46" s="189">
        <f>+I42</f>
        <v>0</v>
      </c>
      <c r="J46" s="1"/>
    </row>
    <row r="51" spans="4:8">
      <c r="D51" t="s">
        <v>304</v>
      </c>
      <c r="H51" t="s">
        <v>156</v>
      </c>
    </row>
  </sheetData>
  <mergeCells count="75">
    <mergeCell ref="C46:D46"/>
    <mergeCell ref="E46:H46"/>
    <mergeCell ref="C43:D43"/>
    <mergeCell ref="F43:H43"/>
    <mergeCell ref="C44:D44"/>
    <mergeCell ref="E44:H44"/>
    <mergeCell ref="C45:D45"/>
    <mergeCell ref="E45:H45"/>
    <mergeCell ref="C40:D40"/>
    <mergeCell ref="F40:H40"/>
    <mergeCell ref="C41:I41"/>
    <mergeCell ref="C42:D42"/>
    <mergeCell ref="F42:H42"/>
    <mergeCell ref="C38:D38"/>
    <mergeCell ref="F38:H38"/>
    <mergeCell ref="C39:D39"/>
    <mergeCell ref="F39:H39"/>
    <mergeCell ref="C33:D33"/>
    <mergeCell ref="F33:H33"/>
    <mergeCell ref="C34:I34"/>
    <mergeCell ref="C37:D37"/>
    <mergeCell ref="F37:H37"/>
    <mergeCell ref="C35:D35"/>
    <mergeCell ref="F35:H35"/>
    <mergeCell ref="C36:D36"/>
    <mergeCell ref="F36:H36"/>
    <mergeCell ref="C29:D29"/>
    <mergeCell ref="E29:H29"/>
    <mergeCell ref="C30:I30"/>
    <mergeCell ref="C32:D32"/>
    <mergeCell ref="F32:H32"/>
    <mergeCell ref="C26:I26"/>
    <mergeCell ref="C27:D27"/>
    <mergeCell ref="E27:H27"/>
    <mergeCell ref="C28:D28"/>
    <mergeCell ref="E28:H28"/>
    <mergeCell ref="C23:D23"/>
    <mergeCell ref="E23:H23"/>
    <mergeCell ref="C24:D24"/>
    <mergeCell ref="E24:H24"/>
    <mergeCell ref="C25:D25"/>
    <mergeCell ref="E25:H25"/>
    <mergeCell ref="C20:D20"/>
    <mergeCell ref="E20:H20"/>
    <mergeCell ref="C21:D21"/>
    <mergeCell ref="E21:H21"/>
    <mergeCell ref="C22:D22"/>
    <mergeCell ref="E22:H22"/>
    <mergeCell ref="C17:D17"/>
    <mergeCell ref="E17:H17"/>
    <mergeCell ref="C18:D18"/>
    <mergeCell ref="E18:H18"/>
    <mergeCell ref="C19:D19"/>
    <mergeCell ref="E19:H19"/>
    <mergeCell ref="C14:D14"/>
    <mergeCell ref="E14:H14"/>
    <mergeCell ref="C15:D15"/>
    <mergeCell ref="E15:H15"/>
    <mergeCell ref="C16:D16"/>
    <mergeCell ref="E16:H16"/>
    <mergeCell ref="G1:I1"/>
    <mergeCell ref="F2:I2"/>
    <mergeCell ref="F3:I3"/>
    <mergeCell ref="B5:I5"/>
    <mergeCell ref="B6:I6"/>
    <mergeCell ref="I4:J4"/>
    <mergeCell ref="C12:I12"/>
    <mergeCell ref="C13:D13"/>
    <mergeCell ref="F7:G7"/>
    <mergeCell ref="C8:I8"/>
    <mergeCell ref="C10:D10"/>
    <mergeCell ref="E10:H10"/>
    <mergeCell ref="C11:D11"/>
    <mergeCell ref="E11:H11"/>
    <mergeCell ref="E13:H13"/>
  </mergeCells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topLeftCell="B1" zoomScale="115" zoomScaleNormal="100" zoomScaleSheetLayoutView="115" zoomScalePageLayoutView="95" workbookViewId="0">
      <selection activeCell="K16" sqref="K16"/>
    </sheetView>
  </sheetViews>
  <sheetFormatPr defaultRowHeight="15"/>
  <cols>
    <col min="1" max="1" width="8.85546875" style="208" hidden="1" customWidth="1"/>
    <col min="2" max="4" width="6.5703125" style="208" customWidth="1"/>
    <col min="5" max="5" width="17.5703125" style="208" customWidth="1"/>
    <col min="6" max="6" width="7.7109375" style="208" customWidth="1"/>
    <col min="7" max="7" width="33.7109375" style="208" customWidth="1"/>
    <col min="8" max="8" width="9.7109375" style="208" customWidth="1"/>
    <col min="9" max="9" width="5.85546875" style="208" customWidth="1"/>
    <col min="10" max="10" width="4.140625" style="208" customWidth="1"/>
    <col min="11" max="11" width="11" style="208" customWidth="1"/>
    <col min="12" max="12" width="12.42578125" style="208" customWidth="1"/>
    <col min="13" max="13" width="11.28515625" style="208" customWidth="1"/>
    <col min="14" max="15" width="8.85546875" style="208" hidden="1" customWidth="1"/>
    <col min="16" max="256" width="9.140625" style="208"/>
    <col min="257" max="257" width="0" style="208" hidden="1" customWidth="1"/>
    <col min="258" max="260" width="6.5703125" style="208" customWidth="1"/>
    <col min="261" max="261" width="17.5703125" style="208" customWidth="1"/>
    <col min="262" max="262" width="12.5703125" style="208" customWidth="1"/>
    <col min="263" max="263" width="27.140625" style="208" customWidth="1"/>
    <col min="264" max="264" width="12.140625" style="208" customWidth="1"/>
    <col min="265" max="265" width="5.85546875" style="208" customWidth="1"/>
    <col min="266" max="266" width="6.5703125" style="208" customWidth="1"/>
    <col min="267" max="268" width="12.42578125" style="208" customWidth="1"/>
    <col min="269" max="269" width="8.28515625" style="208" customWidth="1"/>
    <col min="270" max="271" width="0" style="208" hidden="1" customWidth="1"/>
    <col min="272" max="512" width="9.140625" style="208"/>
    <col min="513" max="513" width="0" style="208" hidden="1" customWidth="1"/>
    <col min="514" max="516" width="6.5703125" style="208" customWidth="1"/>
    <col min="517" max="517" width="17.5703125" style="208" customWidth="1"/>
    <col min="518" max="518" width="12.5703125" style="208" customWidth="1"/>
    <col min="519" max="519" width="27.140625" style="208" customWidth="1"/>
    <col min="520" max="520" width="12.140625" style="208" customWidth="1"/>
    <col min="521" max="521" width="5.85546875" style="208" customWidth="1"/>
    <col min="522" max="522" width="6.5703125" style="208" customWidth="1"/>
    <col min="523" max="524" width="12.42578125" style="208" customWidth="1"/>
    <col min="525" max="525" width="8.28515625" style="208" customWidth="1"/>
    <col min="526" max="527" width="0" style="208" hidden="1" customWidth="1"/>
    <col min="528" max="768" width="9.140625" style="208"/>
    <col min="769" max="769" width="0" style="208" hidden="1" customWidth="1"/>
    <col min="770" max="772" width="6.5703125" style="208" customWidth="1"/>
    <col min="773" max="773" width="17.5703125" style="208" customWidth="1"/>
    <col min="774" max="774" width="12.5703125" style="208" customWidth="1"/>
    <col min="775" max="775" width="27.140625" style="208" customWidth="1"/>
    <col min="776" max="776" width="12.140625" style="208" customWidth="1"/>
    <col min="777" max="777" width="5.85546875" style="208" customWidth="1"/>
    <col min="778" max="778" width="6.5703125" style="208" customWidth="1"/>
    <col min="779" max="780" width="12.42578125" style="208" customWidth="1"/>
    <col min="781" max="781" width="8.28515625" style="208" customWidth="1"/>
    <col min="782" max="783" width="0" style="208" hidden="1" customWidth="1"/>
    <col min="784" max="1024" width="9.140625" style="208"/>
    <col min="1025" max="1025" width="0" style="208" hidden="1" customWidth="1"/>
    <col min="1026" max="1028" width="6.5703125" style="208" customWidth="1"/>
    <col min="1029" max="1029" width="17.5703125" style="208" customWidth="1"/>
    <col min="1030" max="1030" width="12.5703125" style="208" customWidth="1"/>
    <col min="1031" max="1031" width="27.140625" style="208" customWidth="1"/>
    <col min="1032" max="1032" width="12.140625" style="208" customWidth="1"/>
    <col min="1033" max="1033" width="5.85546875" style="208" customWidth="1"/>
    <col min="1034" max="1034" width="6.5703125" style="208" customWidth="1"/>
    <col min="1035" max="1036" width="12.42578125" style="208" customWidth="1"/>
    <col min="1037" max="1037" width="8.28515625" style="208" customWidth="1"/>
    <col min="1038" max="1039" width="0" style="208" hidden="1" customWidth="1"/>
    <col min="1040" max="1280" width="9.140625" style="208"/>
    <col min="1281" max="1281" width="0" style="208" hidden="1" customWidth="1"/>
    <col min="1282" max="1284" width="6.5703125" style="208" customWidth="1"/>
    <col min="1285" max="1285" width="17.5703125" style="208" customWidth="1"/>
    <col min="1286" max="1286" width="12.5703125" style="208" customWidth="1"/>
    <col min="1287" max="1287" width="27.140625" style="208" customWidth="1"/>
    <col min="1288" max="1288" width="12.140625" style="208" customWidth="1"/>
    <col min="1289" max="1289" width="5.85546875" style="208" customWidth="1"/>
    <col min="1290" max="1290" width="6.5703125" style="208" customWidth="1"/>
    <col min="1291" max="1292" width="12.42578125" style="208" customWidth="1"/>
    <col min="1293" max="1293" width="8.28515625" style="208" customWidth="1"/>
    <col min="1294" max="1295" width="0" style="208" hidden="1" customWidth="1"/>
    <col min="1296" max="1536" width="9.140625" style="208"/>
    <col min="1537" max="1537" width="0" style="208" hidden="1" customWidth="1"/>
    <col min="1538" max="1540" width="6.5703125" style="208" customWidth="1"/>
    <col min="1541" max="1541" width="17.5703125" style="208" customWidth="1"/>
    <col min="1542" max="1542" width="12.5703125" style="208" customWidth="1"/>
    <col min="1543" max="1543" width="27.140625" style="208" customWidth="1"/>
    <col min="1544" max="1544" width="12.140625" style="208" customWidth="1"/>
    <col min="1545" max="1545" width="5.85546875" style="208" customWidth="1"/>
    <col min="1546" max="1546" width="6.5703125" style="208" customWidth="1"/>
    <col min="1547" max="1548" width="12.42578125" style="208" customWidth="1"/>
    <col min="1549" max="1549" width="8.28515625" style="208" customWidth="1"/>
    <col min="1550" max="1551" width="0" style="208" hidden="1" customWidth="1"/>
    <col min="1552" max="1792" width="9.140625" style="208"/>
    <col min="1793" max="1793" width="0" style="208" hidden="1" customWidth="1"/>
    <col min="1794" max="1796" width="6.5703125" style="208" customWidth="1"/>
    <col min="1797" max="1797" width="17.5703125" style="208" customWidth="1"/>
    <col min="1798" max="1798" width="12.5703125" style="208" customWidth="1"/>
    <col min="1799" max="1799" width="27.140625" style="208" customWidth="1"/>
    <col min="1800" max="1800" width="12.140625" style="208" customWidth="1"/>
    <col min="1801" max="1801" width="5.85546875" style="208" customWidth="1"/>
    <col min="1802" max="1802" width="6.5703125" style="208" customWidth="1"/>
    <col min="1803" max="1804" width="12.42578125" style="208" customWidth="1"/>
    <col min="1805" max="1805" width="8.28515625" style="208" customWidth="1"/>
    <col min="1806" max="1807" width="0" style="208" hidden="1" customWidth="1"/>
    <col min="1808" max="2048" width="9.140625" style="208"/>
    <col min="2049" max="2049" width="0" style="208" hidden="1" customWidth="1"/>
    <col min="2050" max="2052" width="6.5703125" style="208" customWidth="1"/>
    <col min="2053" max="2053" width="17.5703125" style="208" customWidth="1"/>
    <col min="2054" max="2054" width="12.5703125" style="208" customWidth="1"/>
    <col min="2055" max="2055" width="27.140625" style="208" customWidth="1"/>
    <col min="2056" max="2056" width="12.140625" style="208" customWidth="1"/>
    <col min="2057" max="2057" width="5.85546875" style="208" customWidth="1"/>
    <col min="2058" max="2058" width="6.5703125" style="208" customWidth="1"/>
    <col min="2059" max="2060" width="12.42578125" style="208" customWidth="1"/>
    <col min="2061" max="2061" width="8.28515625" style="208" customWidth="1"/>
    <col min="2062" max="2063" width="0" style="208" hidden="1" customWidth="1"/>
    <col min="2064" max="2304" width="9.140625" style="208"/>
    <col min="2305" max="2305" width="0" style="208" hidden="1" customWidth="1"/>
    <col min="2306" max="2308" width="6.5703125" style="208" customWidth="1"/>
    <col min="2309" max="2309" width="17.5703125" style="208" customWidth="1"/>
    <col min="2310" max="2310" width="12.5703125" style="208" customWidth="1"/>
    <col min="2311" max="2311" width="27.140625" style="208" customWidth="1"/>
    <col min="2312" max="2312" width="12.140625" style="208" customWidth="1"/>
    <col min="2313" max="2313" width="5.85546875" style="208" customWidth="1"/>
    <col min="2314" max="2314" width="6.5703125" style="208" customWidth="1"/>
    <col min="2315" max="2316" width="12.42578125" style="208" customWidth="1"/>
    <col min="2317" max="2317" width="8.28515625" style="208" customWidth="1"/>
    <col min="2318" max="2319" width="0" style="208" hidden="1" customWidth="1"/>
    <col min="2320" max="2560" width="9.140625" style="208"/>
    <col min="2561" max="2561" width="0" style="208" hidden="1" customWidth="1"/>
    <col min="2562" max="2564" width="6.5703125" style="208" customWidth="1"/>
    <col min="2565" max="2565" width="17.5703125" style="208" customWidth="1"/>
    <col min="2566" max="2566" width="12.5703125" style="208" customWidth="1"/>
    <col min="2567" max="2567" width="27.140625" style="208" customWidth="1"/>
    <col min="2568" max="2568" width="12.140625" style="208" customWidth="1"/>
    <col min="2569" max="2569" width="5.85546875" style="208" customWidth="1"/>
    <col min="2570" max="2570" width="6.5703125" style="208" customWidth="1"/>
    <col min="2571" max="2572" width="12.42578125" style="208" customWidth="1"/>
    <col min="2573" max="2573" width="8.28515625" style="208" customWidth="1"/>
    <col min="2574" max="2575" width="0" style="208" hidden="1" customWidth="1"/>
    <col min="2576" max="2816" width="9.140625" style="208"/>
    <col min="2817" max="2817" width="0" style="208" hidden="1" customWidth="1"/>
    <col min="2818" max="2820" width="6.5703125" style="208" customWidth="1"/>
    <col min="2821" max="2821" width="17.5703125" style="208" customWidth="1"/>
    <col min="2822" max="2822" width="12.5703125" style="208" customWidth="1"/>
    <col min="2823" max="2823" width="27.140625" style="208" customWidth="1"/>
    <col min="2824" max="2824" width="12.140625" style="208" customWidth="1"/>
    <col min="2825" max="2825" width="5.85546875" style="208" customWidth="1"/>
    <col min="2826" max="2826" width="6.5703125" style="208" customWidth="1"/>
    <col min="2827" max="2828" width="12.42578125" style="208" customWidth="1"/>
    <col min="2829" max="2829" width="8.28515625" style="208" customWidth="1"/>
    <col min="2830" max="2831" width="0" style="208" hidden="1" customWidth="1"/>
    <col min="2832" max="3072" width="9.140625" style="208"/>
    <col min="3073" max="3073" width="0" style="208" hidden="1" customWidth="1"/>
    <col min="3074" max="3076" width="6.5703125" style="208" customWidth="1"/>
    <col min="3077" max="3077" width="17.5703125" style="208" customWidth="1"/>
    <col min="3078" max="3078" width="12.5703125" style="208" customWidth="1"/>
    <col min="3079" max="3079" width="27.140625" style="208" customWidth="1"/>
    <col min="3080" max="3080" width="12.140625" style="208" customWidth="1"/>
    <col min="3081" max="3081" width="5.85546875" style="208" customWidth="1"/>
    <col min="3082" max="3082" width="6.5703125" style="208" customWidth="1"/>
    <col min="3083" max="3084" width="12.42578125" style="208" customWidth="1"/>
    <col min="3085" max="3085" width="8.28515625" style="208" customWidth="1"/>
    <col min="3086" max="3087" width="0" style="208" hidden="1" customWidth="1"/>
    <col min="3088" max="3328" width="9.140625" style="208"/>
    <col min="3329" max="3329" width="0" style="208" hidden="1" customWidth="1"/>
    <col min="3330" max="3332" width="6.5703125" style="208" customWidth="1"/>
    <col min="3333" max="3333" width="17.5703125" style="208" customWidth="1"/>
    <col min="3334" max="3334" width="12.5703125" style="208" customWidth="1"/>
    <col min="3335" max="3335" width="27.140625" style="208" customWidth="1"/>
    <col min="3336" max="3336" width="12.140625" style="208" customWidth="1"/>
    <col min="3337" max="3337" width="5.85546875" style="208" customWidth="1"/>
    <col min="3338" max="3338" width="6.5703125" style="208" customWidth="1"/>
    <col min="3339" max="3340" width="12.42578125" style="208" customWidth="1"/>
    <col min="3341" max="3341" width="8.28515625" style="208" customWidth="1"/>
    <col min="3342" max="3343" width="0" style="208" hidden="1" customWidth="1"/>
    <col min="3344" max="3584" width="9.140625" style="208"/>
    <col min="3585" max="3585" width="0" style="208" hidden="1" customWidth="1"/>
    <col min="3586" max="3588" width="6.5703125" style="208" customWidth="1"/>
    <col min="3589" max="3589" width="17.5703125" style="208" customWidth="1"/>
    <col min="3590" max="3590" width="12.5703125" style="208" customWidth="1"/>
    <col min="3591" max="3591" width="27.140625" style="208" customWidth="1"/>
    <col min="3592" max="3592" width="12.140625" style="208" customWidth="1"/>
    <col min="3593" max="3593" width="5.85546875" style="208" customWidth="1"/>
    <col min="3594" max="3594" width="6.5703125" style="208" customWidth="1"/>
    <col min="3595" max="3596" width="12.42578125" style="208" customWidth="1"/>
    <col min="3597" max="3597" width="8.28515625" style="208" customWidth="1"/>
    <col min="3598" max="3599" width="0" style="208" hidden="1" customWidth="1"/>
    <col min="3600" max="3840" width="9.140625" style="208"/>
    <col min="3841" max="3841" width="0" style="208" hidden="1" customWidth="1"/>
    <col min="3842" max="3844" width="6.5703125" style="208" customWidth="1"/>
    <col min="3845" max="3845" width="17.5703125" style="208" customWidth="1"/>
    <col min="3846" max="3846" width="12.5703125" style="208" customWidth="1"/>
    <col min="3847" max="3847" width="27.140625" style="208" customWidth="1"/>
    <col min="3848" max="3848" width="12.140625" style="208" customWidth="1"/>
    <col min="3849" max="3849" width="5.85546875" style="208" customWidth="1"/>
    <col min="3850" max="3850" width="6.5703125" style="208" customWidth="1"/>
    <col min="3851" max="3852" width="12.42578125" style="208" customWidth="1"/>
    <col min="3853" max="3853" width="8.28515625" style="208" customWidth="1"/>
    <col min="3854" max="3855" width="0" style="208" hidden="1" customWidth="1"/>
    <col min="3856" max="4096" width="9.140625" style="208"/>
    <col min="4097" max="4097" width="0" style="208" hidden="1" customWidth="1"/>
    <col min="4098" max="4100" width="6.5703125" style="208" customWidth="1"/>
    <col min="4101" max="4101" width="17.5703125" style="208" customWidth="1"/>
    <col min="4102" max="4102" width="12.5703125" style="208" customWidth="1"/>
    <col min="4103" max="4103" width="27.140625" style="208" customWidth="1"/>
    <col min="4104" max="4104" width="12.140625" style="208" customWidth="1"/>
    <col min="4105" max="4105" width="5.85546875" style="208" customWidth="1"/>
    <col min="4106" max="4106" width="6.5703125" style="208" customWidth="1"/>
    <col min="4107" max="4108" width="12.42578125" style="208" customWidth="1"/>
    <col min="4109" max="4109" width="8.28515625" style="208" customWidth="1"/>
    <col min="4110" max="4111" width="0" style="208" hidden="1" customWidth="1"/>
    <col min="4112" max="4352" width="9.140625" style="208"/>
    <col min="4353" max="4353" width="0" style="208" hidden="1" customWidth="1"/>
    <col min="4354" max="4356" width="6.5703125" style="208" customWidth="1"/>
    <col min="4357" max="4357" width="17.5703125" style="208" customWidth="1"/>
    <col min="4358" max="4358" width="12.5703125" style="208" customWidth="1"/>
    <col min="4359" max="4359" width="27.140625" style="208" customWidth="1"/>
    <col min="4360" max="4360" width="12.140625" style="208" customWidth="1"/>
    <col min="4361" max="4361" width="5.85546875" style="208" customWidth="1"/>
    <col min="4362" max="4362" width="6.5703125" style="208" customWidth="1"/>
    <col min="4363" max="4364" width="12.42578125" style="208" customWidth="1"/>
    <col min="4365" max="4365" width="8.28515625" style="208" customWidth="1"/>
    <col min="4366" max="4367" width="0" style="208" hidden="1" customWidth="1"/>
    <col min="4368" max="4608" width="9.140625" style="208"/>
    <col min="4609" max="4609" width="0" style="208" hidden="1" customWidth="1"/>
    <col min="4610" max="4612" width="6.5703125" style="208" customWidth="1"/>
    <col min="4613" max="4613" width="17.5703125" style="208" customWidth="1"/>
    <col min="4614" max="4614" width="12.5703125" style="208" customWidth="1"/>
    <col min="4615" max="4615" width="27.140625" style="208" customWidth="1"/>
    <col min="4616" max="4616" width="12.140625" style="208" customWidth="1"/>
    <col min="4617" max="4617" width="5.85546875" style="208" customWidth="1"/>
    <col min="4618" max="4618" width="6.5703125" style="208" customWidth="1"/>
    <col min="4619" max="4620" width="12.42578125" style="208" customWidth="1"/>
    <col min="4621" max="4621" width="8.28515625" style="208" customWidth="1"/>
    <col min="4622" max="4623" width="0" style="208" hidden="1" customWidth="1"/>
    <col min="4624" max="4864" width="9.140625" style="208"/>
    <col min="4865" max="4865" width="0" style="208" hidden="1" customWidth="1"/>
    <col min="4866" max="4868" width="6.5703125" style="208" customWidth="1"/>
    <col min="4869" max="4869" width="17.5703125" style="208" customWidth="1"/>
    <col min="4870" max="4870" width="12.5703125" style="208" customWidth="1"/>
    <col min="4871" max="4871" width="27.140625" style="208" customWidth="1"/>
    <col min="4872" max="4872" width="12.140625" style="208" customWidth="1"/>
    <col min="4873" max="4873" width="5.85546875" style="208" customWidth="1"/>
    <col min="4874" max="4874" width="6.5703125" style="208" customWidth="1"/>
    <col min="4875" max="4876" width="12.42578125" style="208" customWidth="1"/>
    <col min="4877" max="4877" width="8.28515625" style="208" customWidth="1"/>
    <col min="4878" max="4879" width="0" style="208" hidden="1" customWidth="1"/>
    <col min="4880" max="5120" width="9.140625" style="208"/>
    <col min="5121" max="5121" width="0" style="208" hidden="1" customWidth="1"/>
    <col min="5122" max="5124" width="6.5703125" style="208" customWidth="1"/>
    <col min="5125" max="5125" width="17.5703125" style="208" customWidth="1"/>
    <col min="5126" max="5126" width="12.5703125" style="208" customWidth="1"/>
    <col min="5127" max="5127" width="27.140625" style="208" customWidth="1"/>
    <col min="5128" max="5128" width="12.140625" style="208" customWidth="1"/>
    <col min="5129" max="5129" width="5.85546875" style="208" customWidth="1"/>
    <col min="5130" max="5130" width="6.5703125" style="208" customWidth="1"/>
    <col min="5131" max="5132" width="12.42578125" style="208" customWidth="1"/>
    <col min="5133" max="5133" width="8.28515625" style="208" customWidth="1"/>
    <col min="5134" max="5135" width="0" style="208" hidden="1" customWidth="1"/>
    <col min="5136" max="5376" width="9.140625" style="208"/>
    <col min="5377" max="5377" width="0" style="208" hidden="1" customWidth="1"/>
    <col min="5378" max="5380" width="6.5703125" style="208" customWidth="1"/>
    <col min="5381" max="5381" width="17.5703125" style="208" customWidth="1"/>
    <col min="5382" max="5382" width="12.5703125" style="208" customWidth="1"/>
    <col min="5383" max="5383" width="27.140625" style="208" customWidth="1"/>
    <col min="5384" max="5384" width="12.140625" style="208" customWidth="1"/>
    <col min="5385" max="5385" width="5.85546875" style="208" customWidth="1"/>
    <col min="5386" max="5386" width="6.5703125" style="208" customWidth="1"/>
    <col min="5387" max="5388" width="12.42578125" style="208" customWidth="1"/>
    <col min="5389" max="5389" width="8.28515625" style="208" customWidth="1"/>
    <col min="5390" max="5391" width="0" style="208" hidden="1" customWidth="1"/>
    <col min="5392" max="5632" width="9.140625" style="208"/>
    <col min="5633" max="5633" width="0" style="208" hidden="1" customWidth="1"/>
    <col min="5634" max="5636" width="6.5703125" style="208" customWidth="1"/>
    <col min="5637" max="5637" width="17.5703125" style="208" customWidth="1"/>
    <col min="5638" max="5638" width="12.5703125" style="208" customWidth="1"/>
    <col min="5639" max="5639" width="27.140625" style="208" customWidth="1"/>
    <col min="5640" max="5640" width="12.140625" style="208" customWidth="1"/>
    <col min="5641" max="5641" width="5.85546875" style="208" customWidth="1"/>
    <col min="5642" max="5642" width="6.5703125" style="208" customWidth="1"/>
    <col min="5643" max="5644" width="12.42578125" style="208" customWidth="1"/>
    <col min="5645" max="5645" width="8.28515625" style="208" customWidth="1"/>
    <col min="5646" max="5647" width="0" style="208" hidden="1" customWidth="1"/>
    <col min="5648" max="5888" width="9.140625" style="208"/>
    <col min="5889" max="5889" width="0" style="208" hidden="1" customWidth="1"/>
    <col min="5890" max="5892" width="6.5703125" style="208" customWidth="1"/>
    <col min="5893" max="5893" width="17.5703125" style="208" customWidth="1"/>
    <col min="5894" max="5894" width="12.5703125" style="208" customWidth="1"/>
    <col min="5895" max="5895" width="27.140625" style="208" customWidth="1"/>
    <col min="5896" max="5896" width="12.140625" style="208" customWidth="1"/>
    <col min="5897" max="5897" width="5.85546875" style="208" customWidth="1"/>
    <col min="5898" max="5898" width="6.5703125" style="208" customWidth="1"/>
    <col min="5899" max="5900" width="12.42578125" style="208" customWidth="1"/>
    <col min="5901" max="5901" width="8.28515625" style="208" customWidth="1"/>
    <col min="5902" max="5903" width="0" style="208" hidden="1" customWidth="1"/>
    <col min="5904" max="6144" width="9.140625" style="208"/>
    <col min="6145" max="6145" width="0" style="208" hidden="1" customWidth="1"/>
    <col min="6146" max="6148" width="6.5703125" style="208" customWidth="1"/>
    <col min="6149" max="6149" width="17.5703125" style="208" customWidth="1"/>
    <col min="6150" max="6150" width="12.5703125" style="208" customWidth="1"/>
    <col min="6151" max="6151" width="27.140625" style="208" customWidth="1"/>
    <col min="6152" max="6152" width="12.140625" style="208" customWidth="1"/>
    <col min="6153" max="6153" width="5.85546875" style="208" customWidth="1"/>
    <col min="6154" max="6154" width="6.5703125" style="208" customWidth="1"/>
    <col min="6155" max="6156" width="12.42578125" style="208" customWidth="1"/>
    <col min="6157" max="6157" width="8.28515625" style="208" customWidth="1"/>
    <col min="6158" max="6159" width="0" style="208" hidden="1" customWidth="1"/>
    <col min="6160" max="6400" width="9.140625" style="208"/>
    <col min="6401" max="6401" width="0" style="208" hidden="1" customWidth="1"/>
    <col min="6402" max="6404" width="6.5703125" style="208" customWidth="1"/>
    <col min="6405" max="6405" width="17.5703125" style="208" customWidth="1"/>
    <col min="6406" max="6406" width="12.5703125" style="208" customWidth="1"/>
    <col min="6407" max="6407" width="27.140625" style="208" customWidth="1"/>
    <col min="6408" max="6408" width="12.140625" style="208" customWidth="1"/>
    <col min="6409" max="6409" width="5.85546875" style="208" customWidth="1"/>
    <col min="6410" max="6410" width="6.5703125" style="208" customWidth="1"/>
    <col min="6411" max="6412" width="12.42578125" style="208" customWidth="1"/>
    <col min="6413" max="6413" width="8.28515625" style="208" customWidth="1"/>
    <col min="6414" max="6415" width="0" style="208" hidden="1" customWidth="1"/>
    <col min="6416" max="6656" width="9.140625" style="208"/>
    <col min="6657" max="6657" width="0" style="208" hidden="1" customWidth="1"/>
    <col min="6658" max="6660" width="6.5703125" style="208" customWidth="1"/>
    <col min="6661" max="6661" width="17.5703125" style="208" customWidth="1"/>
    <col min="6662" max="6662" width="12.5703125" style="208" customWidth="1"/>
    <col min="6663" max="6663" width="27.140625" style="208" customWidth="1"/>
    <col min="6664" max="6664" width="12.140625" style="208" customWidth="1"/>
    <col min="6665" max="6665" width="5.85546875" style="208" customWidth="1"/>
    <col min="6666" max="6666" width="6.5703125" style="208" customWidth="1"/>
    <col min="6667" max="6668" width="12.42578125" style="208" customWidth="1"/>
    <col min="6669" max="6669" width="8.28515625" style="208" customWidth="1"/>
    <col min="6670" max="6671" width="0" style="208" hidden="1" customWidth="1"/>
    <col min="6672" max="6912" width="9.140625" style="208"/>
    <col min="6913" max="6913" width="0" style="208" hidden="1" customWidth="1"/>
    <col min="6914" max="6916" width="6.5703125" style="208" customWidth="1"/>
    <col min="6917" max="6917" width="17.5703125" style="208" customWidth="1"/>
    <col min="6918" max="6918" width="12.5703125" style="208" customWidth="1"/>
    <col min="6919" max="6919" width="27.140625" style="208" customWidth="1"/>
    <col min="6920" max="6920" width="12.140625" style="208" customWidth="1"/>
    <col min="6921" max="6921" width="5.85546875" style="208" customWidth="1"/>
    <col min="6922" max="6922" width="6.5703125" style="208" customWidth="1"/>
    <col min="6923" max="6924" width="12.42578125" style="208" customWidth="1"/>
    <col min="6925" max="6925" width="8.28515625" style="208" customWidth="1"/>
    <col min="6926" max="6927" width="0" style="208" hidden="1" customWidth="1"/>
    <col min="6928" max="7168" width="9.140625" style="208"/>
    <col min="7169" max="7169" width="0" style="208" hidden="1" customWidth="1"/>
    <col min="7170" max="7172" width="6.5703125" style="208" customWidth="1"/>
    <col min="7173" max="7173" width="17.5703125" style="208" customWidth="1"/>
    <col min="7174" max="7174" width="12.5703125" style="208" customWidth="1"/>
    <col min="7175" max="7175" width="27.140625" style="208" customWidth="1"/>
    <col min="7176" max="7176" width="12.140625" style="208" customWidth="1"/>
    <col min="7177" max="7177" width="5.85546875" style="208" customWidth="1"/>
    <col min="7178" max="7178" width="6.5703125" style="208" customWidth="1"/>
    <col min="7179" max="7180" width="12.42578125" style="208" customWidth="1"/>
    <col min="7181" max="7181" width="8.28515625" style="208" customWidth="1"/>
    <col min="7182" max="7183" width="0" style="208" hidden="1" customWidth="1"/>
    <col min="7184" max="7424" width="9.140625" style="208"/>
    <col min="7425" max="7425" width="0" style="208" hidden="1" customWidth="1"/>
    <col min="7426" max="7428" width="6.5703125" style="208" customWidth="1"/>
    <col min="7429" max="7429" width="17.5703125" style="208" customWidth="1"/>
    <col min="7430" max="7430" width="12.5703125" style="208" customWidth="1"/>
    <col min="7431" max="7431" width="27.140625" style="208" customWidth="1"/>
    <col min="7432" max="7432" width="12.140625" style="208" customWidth="1"/>
    <col min="7433" max="7433" width="5.85546875" style="208" customWidth="1"/>
    <col min="7434" max="7434" width="6.5703125" style="208" customWidth="1"/>
    <col min="7435" max="7436" width="12.42578125" style="208" customWidth="1"/>
    <col min="7437" max="7437" width="8.28515625" style="208" customWidth="1"/>
    <col min="7438" max="7439" width="0" style="208" hidden="1" customWidth="1"/>
    <col min="7440" max="7680" width="9.140625" style="208"/>
    <col min="7681" max="7681" width="0" style="208" hidden="1" customWidth="1"/>
    <col min="7682" max="7684" width="6.5703125" style="208" customWidth="1"/>
    <col min="7685" max="7685" width="17.5703125" style="208" customWidth="1"/>
    <col min="7686" max="7686" width="12.5703125" style="208" customWidth="1"/>
    <col min="7687" max="7687" width="27.140625" style="208" customWidth="1"/>
    <col min="7688" max="7688" width="12.140625" style="208" customWidth="1"/>
    <col min="7689" max="7689" width="5.85546875" style="208" customWidth="1"/>
    <col min="7690" max="7690" width="6.5703125" style="208" customWidth="1"/>
    <col min="7691" max="7692" width="12.42578125" style="208" customWidth="1"/>
    <col min="7693" max="7693" width="8.28515625" style="208" customWidth="1"/>
    <col min="7694" max="7695" width="0" style="208" hidden="1" customWidth="1"/>
    <col min="7696" max="7936" width="9.140625" style="208"/>
    <col min="7937" max="7937" width="0" style="208" hidden="1" customWidth="1"/>
    <col min="7938" max="7940" width="6.5703125" style="208" customWidth="1"/>
    <col min="7941" max="7941" width="17.5703125" style="208" customWidth="1"/>
    <col min="7942" max="7942" width="12.5703125" style="208" customWidth="1"/>
    <col min="7943" max="7943" width="27.140625" style="208" customWidth="1"/>
    <col min="7944" max="7944" width="12.140625" style="208" customWidth="1"/>
    <col min="7945" max="7945" width="5.85546875" style="208" customWidth="1"/>
    <col min="7946" max="7946" width="6.5703125" style="208" customWidth="1"/>
    <col min="7947" max="7948" width="12.42578125" style="208" customWidth="1"/>
    <col min="7949" max="7949" width="8.28515625" style="208" customWidth="1"/>
    <col min="7950" max="7951" width="0" style="208" hidden="1" customWidth="1"/>
    <col min="7952" max="8192" width="9.140625" style="208"/>
    <col min="8193" max="8193" width="0" style="208" hidden="1" customWidth="1"/>
    <col min="8194" max="8196" width="6.5703125" style="208" customWidth="1"/>
    <col min="8197" max="8197" width="17.5703125" style="208" customWidth="1"/>
    <col min="8198" max="8198" width="12.5703125" style="208" customWidth="1"/>
    <col min="8199" max="8199" width="27.140625" style="208" customWidth="1"/>
    <col min="8200" max="8200" width="12.140625" style="208" customWidth="1"/>
    <col min="8201" max="8201" width="5.85546875" style="208" customWidth="1"/>
    <col min="8202" max="8202" width="6.5703125" style="208" customWidth="1"/>
    <col min="8203" max="8204" width="12.42578125" style="208" customWidth="1"/>
    <col min="8205" max="8205" width="8.28515625" style="208" customWidth="1"/>
    <col min="8206" max="8207" width="0" style="208" hidden="1" customWidth="1"/>
    <col min="8208" max="8448" width="9.140625" style="208"/>
    <col min="8449" max="8449" width="0" style="208" hidden="1" customWidth="1"/>
    <col min="8450" max="8452" width="6.5703125" style="208" customWidth="1"/>
    <col min="8453" max="8453" width="17.5703125" style="208" customWidth="1"/>
    <col min="8454" max="8454" width="12.5703125" style="208" customWidth="1"/>
    <col min="8455" max="8455" width="27.140625" style="208" customWidth="1"/>
    <col min="8456" max="8456" width="12.140625" style="208" customWidth="1"/>
    <col min="8457" max="8457" width="5.85546875" style="208" customWidth="1"/>
    <col min="8458" max="8458" width="6.5703125" style="208" customWidth="1"/>
    <col min="8459" max="8460" width="12.42578125" style="208" customWidth="1"/>
    <col min="8461" max="8461" width="8.28515625" style="208" customWidth="1"/>
    <col min="8462" max="8463" width="0" style="208" hidden="1" customWidth="1"/>
    <col min="8464" max="8704" width="9.140625" style="208"/>
    <col min="8705" max="8705" width="0" style="208" hidden="1" customWidth="1"/>
    <col min="8706" max="8708" width="6.5703125" style="208" customWidth="1"/>
    <col min="8709" max="8709" width="17.5703125" style="208" customWidth="1"/>
    <col min="8710" max="8710" width="12.5703125" style="208" customWidth="1"/>
    <col min="8711" max="8711" width="27.140625" style="208" customWidth="1"/>
    <col min="8712" max="8712" width="12.140625" style="208" customWidth="1"/>
    <col min="8713" max="8713" width="5.85546875" style="208" customWidth="1"/>
    <col min="8714" max="8714" width="6.5703125" style="208" customWidth="1"/>
    <col min="8715" max="8716" width="12.42578125" style="208" customWidth="1"/>
    <col min="8717" max="8717" width="8.28515625" style="208" customWidth="1"/>
    <col min="8718" max="8719" width="0" style="208" hidden="1" customWidth="1"/>
    <col min="8720" max="8960" width="9.140625" style="208"/>
    <col min="8961" max="8961" width="0" style="208" hidden="1" customWidth="1"/>
    <col min="8962" max="8964" width="6.5703125" style="208" customWidth="1"/>
    <col min="8965" max="8965" width="17.5703125" style="208" customWidth="1"/>
    <col min="8966" max="8966" width="12.5703125" style="208" customWidth="1"/>
    <col min="8967" max="8967" width="27.140625" style="208" customWidth="1"/>
    <col min="8968" max="8968" width="12.140625" style="208" customWidth="1"/>
    <col min="8969" max="8969" width="5.85546875" style="208" customWidth="1"/>
    <col min="8970" max="8970" width="6.5703125" style="208" customWidth="1"/>
    <col min="8971" max="8972" width="12.42578125" style="208" customWidth="1"/>
    <col min="8973" max="8973" width="8.28515625" style="208" customWidth="1"/>
    <col min="8974" max="8975" width="0" style="208" hidden="1" customWidth="1"/>
    <col min="8976" max="9216" width="9.140625" style="208"/>
    <col min="9217" max="9217" width="0" style="208" hidden="1" customWidth="1"/>
    <col min="9218" max="9220" width="6.5703125" style="208" customWidth="1"/>
    <col min="9221" max="9221" width="17.5703125" style="208" customWidth="1"/>
    <col min="9222" max="9222" width="12.5703125" style="208" customWidth="1"/>
    <col min="9223" max="9223" width="27.140625" style="208" customWidth="1"/>
    <col min="9224" max="9224" width="12.140625" style="208" customWidth="1"/>
    <col min="9225" max="9225" width="5.85546875" style="208" customWidth="1"/>
    <col min="9226" max="9226" width="6.5703125" style="208" customWidth="1"/>
    <col min="9227" max="9228" width="12.42578125" style="208" customWidth="1"/>
    <col min="9229" max="9229" width="8.28515625" style="208" customWidth="1"/>
    <col min="9230" max="9231" width="0" style="208" hidden="1" customWidth="1"/>
    <col min="9232" max="9472" width="9.140625" style="208"/>
    <col min="9473" max="9473" width="0" style="208" hidden="1" customWidth="1"/>
    <col min="9474" max="9476" width="6.5703125" style="208" customWidth="1"/>
    <col min="9477" max="9477" width="17.5703125" style="208" customWidth="1"/>
    <col min="9478" max="9478" width="12.5703125" style="208" customWidth="1"/>
    <col min="9479" max="9479" width="27.140625" style="208" customWidth="1"/>
    <col min="9480" max="9480" width="12.140625" style="208" customWidth="1"/>
    <col min="9481" max="9481" width="5.85546875" style="208" customWidth="1"/>
    <col min="9482" max="9482" width="6.5703125" style="208" customWidth="1"/>
    <col min="9483" max="9484" width="12.42578125" style="208" customWidth="1"/>
    <col min="9485" max="9485" width="8.28515625" style="208" customWidth="1"/>
    <col min="9486" max="9487" width="0" style="208" hidden="1" customWidth="1"/>
    <col min="9488" max="9728" width="9.140625" style="208"/>
    <col min="9729" max="9729" width="0" style="208" hidden="1" customWidth="1"/>
    <col min="9730" max="9732" width="6.5703125" style="208" customWidth="1"/>
    <col min="9733" max="9733" width="17.5703125" style="208" customWidth="1"/>
    <col min="9734" max="9734" width="12.5703125" style="208" customWidth="1"/>
    <col min="9735" max="9735" width="27.140625" style="208" customWidth="1"/>
    <col min="9736" max="9736" width="12.140625" style="208" customWidth="1"/>
    <col min="9737" max="9737" width="5.85546875" style="208" customWidth="1"/>
    <col min="9738" max="9738" width="6.5703125" style="208" customWidth="1"/>
    <col min="9739" max="9740" width="12.42578125" style="208" customWidth="1"/>
    <col min="9741" max="9741" width="8.28515625" style="208" customWidth="1"/>
    <col min="9742" max="9743" width="0" style="208" hidden="1" customWidth="1"/>
    <col min="9744" max="9984" width="9.140625" style="208"/>
    <col min="9985" max="9985" width="0" style="208" hidden="1" customWidth="1"/>
    <col min="9986" max="9988" width="6.5703125" style="208" customWidth="1"/>
    <col min="9989" max="9989" width="17.5703125" style="208" customWidth="1"/>
    <col min="9990" max="9990" width="12.5703125" style="208" customWidth="1"/>
    <col min="9991" max="9991" width="27.140625" style="208" customWidth="1"/>
    <col min="9992" max="9992" width="12.140625" style="208" customWidth="1"/>
    <col min="9993" max="9993" width="5.85546875" style="208" customWidth="1"/>
    <col min="9994" max="9994" width="6.5703125" style="208" customWidth="1"/>
    <col min="9995" max="9996" width="12.42578125" style="208" customWidth="1"/>
    <col min="9997" max="9997" width="8.28515625" style="208" customWidth="1"/>
    <col min="9998" max="9999" width="0" style="208" hidden="1" customWidth="1"/>
    <col min="10000" max="10240" width="9.140625" style="208"/>
    <col min="10241" max="10241" width="0" style="208" hidden="1" customWidth="1"/>
    <col min="10242" max="10244" width="6.5703125" style="208" customWidth="1"/>
    <col min="10245" max="10245" width="17.5703125" style="208" customWidth="1"/>
    <col min="10246" max="10246" width="12.5703125" style="208" customWidth="1"/>
    <col min="10247" max="10247" width="27.140625" style="208" customWidth="1"/>
    <col min="10248" max="10248" width="12.140625" style="208" customWidth="1"/>
    <col min="10249" max="10249" width="5.85546875" style="208" customWidth="1"/>
    <col min="10250" max="10250" width="6.5703125" style="208" customWidth="1"/>
    <col min="10251" max="10252" width="12.42578125" style="208" customWidth="1"/>
    <col min="10253" max="10253" width="8.28515625" style="208" customWidth="1"/>
    <col min="10254" max="10255" width="0" style="208" hidden="1" customWidth="1"/>
    <col min="10256" max="10496" width="9.140625" style="208"/>
    <col min="10497" max="10497" width="0" style="208" hidden="1" customWidth="1"/>
    <col min="10498" max="10500" width="6.5703125" style="208" customWidth="1"/>
    <col min="10501" max="10501" width="17.5703125" style="208" customWidth="1"/>
    <col min="10502" max="10502" width="12.5703125" style="208" customWidth="1"/>
    <col min="10503" max="10503" width="27.140625" style="208" customWidth="1"/>
    <col min="10504" max="10504" width="12.140625" style="208" customWidth="1"/>
    <col min="10505" max="10505" width="5.85546875" style="208" customWidth="1"/>
    <col min="10506" max="10506" width="6.5703125" style="208" customWidth="1"/>
    <col min="10507" max="10508" width="12.42578125" style="208" customWidth="1"/>
    <col min="10509" max="10509" width="8.28515625" style="208" customWidth="1"/>
    <col min="10510" max="10511" width="0" style="208" hidden="1" customWidth="1"/>
    <col min="10512" max="10752" width="9.140625" style="208"/>
    <col min="10753" max="10753" width="0" style="208" hidden="1" customWidth="1"/>
    <col min="10754" max="10756" width="6.5703125" style="208" customWidth="1"/>
    <col min="10757" max="10757" width="17.5703125" style="208" customWidth="1"/>
    <col min="10758" max="10758" width="12.5703125" style="208" customWidth="1"/>
    <col min="10759" max="10759" width="27.140625" style="208" customWidth="1"/>
    <col min="10760" max="10760" width="12.140625" style="208" customWidth="1"/>
    <col min="10761" max="10761" width="5.85546875" style="208" customWidth="1"/>
    <col min="10762" max="10762" width="6.5703125" style="208" customWidth="1"/>
    <col min="10763" max="10764" width="12.42578125" style="208" customWidth="1"/>
    <col min="10765" max="10765" width="8.28515625" style="208" customWidth="1"/>
    <col min="10766" max="10767" width="0" style="208" hidden="1" customWidth="1"/>
    <col min="10768" max="11008" width="9.140625" style="208"/>
    <col min="11009" max="11009" width="0" style="208" hidden="1" customWidth="1"/>
    <col min="11010" max="11012" width="6.5703125" style="208" customWidth="1"/>
    <col min="11013" max="11013" width="17.5703125" style="208" customWidth="1"/>
    <col min="11014" max="11014" width="12.5703125" style="208" customWidth="1"/>
    <col min="11015" max="11015" width="27.140625" style="208" customWidth="1"/>
    <col min="11016" max="11016" width="12.140625" style="208" customWidth="1"/>
    <col min="11017" max="11017" width="5.85546875" style="208" customWidth="1"/>
    <col min="11018" max="11018" width="6.5703125" style="208" customWidth="1"/>
    <col min="11019" max="11020" width="12.42578125" style="208" customWidth="1"/>
    <col min="11021" max="11021" width="8.28515625" style="208" customWidth="1"/>
    <col min="11022" max="11023" width="0" style="208" hidden="1" customWidth="1"/>
    <col min="11024" max="11264" width="9.140625" style="208"/>
    <col min="11265" max="11265" width="0" style="208" hidden="1" customWidth="1"/>
    <col min="11266" max="11268" width="6.5703125" style="208" customWidth="1"/>
    <col min="11269" max="11269" width="17.5703125" style="208" customWidth="1"/>
    <col min="11270" max="11270" width="12.5703125" style="208" customWidth="1"/>
    <col min="11271" max="11271" width="27.140625" style="208" customWidth="1"/>
    <col min="11272" max="11272" width="12.140625" style="208" customWidth="1"/>
    <col min="11273" max="11273" width="5.85546875" style="208" customWidth="1"/>
    <col min="11274" max="11274" width="6.5703125" style="208" customWidth="1"/>
    <col min="11275" max="11276" width="12.42578125" style="208" customWidth="1"/>
    <col min="11277" max="11277" width="8.28515625" style="208" customWidth="1"/>
    <col min="11278" max="11279" width="0" style="208" hidden="1" customWidth="1"/>
    <col min="11280" max="11520" width="9.140625" style="208"/>
    <col min="11521" max="11521" width="0" style="208" hidden="1" customWidth="1"/>
    <col min="11522" max="11524" width="6.5703125" style="208" customWidth="1"/>
    <col min="11525" max="11525" width="17.5703125" style="208" customWidth="1"/>
    <col min="11526" max="11526" width="12.5703125" style="208" customWidth="1"/>
    <col min="11527" max="11527" width="27.140625" style="208" customWidth="1"/>
    <col min="11528" max="11528" width="12.140625" style="208" customWidth="1"/>
    <col min="11529" max="11529" width="5.85546875" style="208" customWidth="1"/>
    <col min="11530" max="11530" width="6.5703125" style="208" customWidth="1"/>
    <col min="11531" max="11532" width="12.42578125" style="208" customWidth="1"/>
    <col min="11533" max="11533" width="8.28515625" style="208" customWidth="1"/>
    <col min="11534" max="11535" width="0" style="208" hidden="1" customWidth="1"/>
    <col min="11536" max="11776" width="9.140625" style="208"/>
    <col min="11777" max="11777" width="0" style="208" hidden="1" customWidth="1"/>
    <col min="11778" max="11780" width="6.5703125" style="208" customWidth="1"/>
    <col min="11781" max="11781" width="17.5703125" style="208" customWidth="1"/>
    <col min="11782" max="11782" width="12.5703125" style="208" customWidth="1"/>
    <col min="11783" max="11783" width="27.140625" style="208" customWidth="1"/>
    <col min="11784" max="11784" width="12.140625" style="208" customWidth="1"/>
    <col min="11785" max="11785" width="5.85546875" style="208" customWidth="1"/>
    <col min="11786" max="11786" width="6.5703125" style="208" customWidth="1"/>
    <col min="11787" max="11788" width="12.42578125" style="208" customWidth="1"/>
    <col min="11789" max="11789" width="8.28515625" style="208" customWidth="1"/>
    <col min="11790" max="11791" width="0" style="208" hidden="1" customWidth="1"/>
    <col min="11792" max="12032" width="9.140625" style="208"/>
    <col min="12033" max="12033" width="0" style="208" hidden="1" customWidth="1"/>
    <col min="12034" max="12036" width="6.5703125" style="208" customWidth="1"/>
    <col min="12037" max="12037" width="17.5703125" style="208" customWidth="1"/>
    <col min="12038" max="12038" width="12.5703125" style="208" customWidth="1"/>
    <col min="12039" max="12039" width="27.140625" style="208" customWidth="1"/>
    <col min="12040" max="12040" width="12.140625" style="208" customWidth="1"/>
    <col min="12041" max="12041" width="5.85546875" style="208" customWidth="1"/>
    <col min="12042" max="12042" width="6.5703125" style="208" customWidth="1"/>
    <col min="12043" max="12044" width="12.42578125" style="208" customWidth="1"/>
    <col min="12045" max="12045" width="8.28515625" style="208" customWidth="1"/>
    <col min="12046" max="12047" width="0" style="208" hidden="1" customWidth="1"/>
    <col min="12048" max="12288" width="9.140625" style="208"/>
    <col min="12289" max="12289" width="0" style="208" hidden="1" customWidth="1"/>
    <col min="12290" max="12292" width="6.5703125" style="208" customWidth="1"/>
    <col min="12293" max="12293" width="17.5703125" style="208" customWidth="1"/>
    <col min="12294" max="12294" width="12.5703125" style="208" customWidth="1"/>
    <col min="12295" max="12295" width="27.140625" style="208" customWidth="1"/>
    <col min="12296" max="12296" width="12.140625" style="208" customWidth="1"/>
    <col min="12297" max="12297" width="5.85546875" style="208" customWidth="1"/>
    <col min="12298" max="12298" width="6.5703125" style="208" customWidth="1"/>
    <col min="12299" max="12300" width="12.42578125" style="208" customWidth="1"/>
    <col min="12301" max="12301" width="8.28515625" style="208" customWidth="1"/>
    <col min="12302" max="12303" width="0" style="208" hidden="1" customWidth="1"/>
    <col min="12304" max="12544" width="9.140625" style="208"/>
    <col min="12545" max="12545" width="0" style="208" hidden="1" customWidth="1"/>
    <col min="12546" max="12548" width="6.5703125" style="208" customWidth="1"/>
    <col min="12549" max="12549" width="17.5703125" style="208" customWidth="1"/>
    <col min="12550" max="12550" width="12.5703125" style="208" customWidth="1"/>
    <col min="12551" max="12551" width="27.140625" style="208" customWidth="1"/>
    <col min="12552" max="12552" width="12.140625" style="208" customWidth="1"/>
    <col min="12553" max="12553" width="5.85546875" style="208" customWidth="1"/>
    <col min="12554" max="12554" width="6.5703125" style="208" customWidth="1"/>
    <col min="12555" max="12556" width="12.42578125" style="208" customWidth="1"/>
    <col min="12557" max="12557" width="8.28515625" style="208" customWidth="1"/>
    <col min="12558" max="12559" width="0" style="208" hidden="1" customWidth="1"/>
    <col min="12560" max="12800" width="9.140625" style="208"/>
    <col min="12801" max="12801" width="0" style="208" hidden="1" customWidth="1"/>
    <col min="12802" max="12804" width="6.5703125" style="208" customWidth="1"/>
    <col min="12805" max="12805" width="17.5703125" style="208" customWidth="1"/>
    <col min="12806" max="12806" width="12.5703125" style="208" customWidth="1"/>
    <col min="12807" max="12807" width="27.140625" style="208" customWidth="1"/>
    <col min="12808" max="12808" width="12.140625" style="208" customWidth="1"/>
    <col min="12809" max="12809" width="5.85546875" style="208" customWidth="1"/>
    <col min="12810" max="12810" width="6.5703125" style="208" customWidth="1"/>
    <col min="12811" max="12812" width="12.42578125" style="208" customWidth="1"/>
    <col min="12813" max="12813" width="8.28515625" style="208" customWidth="1"/>
    <col min="12814" max="12815" width="0" style="208" hidden="1" customWidth="1"/>
    <col min="12816" max="13056" width="9.140625" style="208"/>
    <col min="13057" max="13057" width="0" style="208" hidden="1" customWidth="1"/>
    <col min="13058" max="13060" width="6.5703125" style="208" customWidth="1"/>
    <col min="13061" max="13061" width="17.5703125" style="208" customWidth="1"/>
    <col min="13062" max="13062" width="12.5703125" style="208" customWidth="1"/>
    <col min="13063" max="13063" width="27.140625" style="208" customWidth="1"/>
    <col min="13064" max="13064" width="12.140625" style="208" customWidth="1"/>
    <col min="13065" max="13065" width="5.85546875" style="208" customWidth="1"/>
    <col min="13066" max="13066" width="6.5703125" style="208" customWidth="1"/>
    <col min="13067" max="13068" width="12.42578125" style="208" customWidth="1"/>
    <col min="13069" max="13069" width="8.28515625" style="208" customWidth="1"/>
    <col min="13070" max="13071" width="0" style="208" hidden="1" customWidth="1"/>
    <col min="13072" max="13312" width="9.140625" style="208"/>
    <col min="13313" max="13313" width="0" style="208" hidden="1" customWidth="1"/>
    <col min="13314" max="13316" width="6.5703125" style="208" customWidth="1"/>
    <col min="13317" max="13317" width="17.5703125" style="208" customWidth="1"/>
    <col min="13318" max="13318" width="12.5703125" style="208" customWidth="1"/>
    <col min="13319" max="13319" width="27.140625" style="208" customWidth="1"/>
    <col min="13320" max="13320" width="12.140625" style="208" customWidth="1"/>
    <col min="13321" max="13321" width="5.85546875" style="208" customWidth="1"/>
    <col min="13322" max="13322" width="6.5703125" style="208" customWidth="1"/>
    <col min="13323" max="13324" width="12.42578125" style="208" customWidth="1"/>
    <col min="13325" max="13325" width="8.28515625" style="208" customWidth="1"/>
    <col min="13326" max="13327" width="0" style="208" hidden="1" customWidth="1"/>
    <col min="13328" max="13568" width="9.140625" style="208"/>
    <col min="13569" max="13569" width="0" style="208" hidden="1" customWidth="1"/>
    <col min="13570" max="13572" width="6.5703125" style="208" customWidth="1"/>
    <col min="13573" max="13573" width="17.5703125" style="208" customWidth="1"/>
    <col min="13574" max="13574" width="12.5703125" style="208" customWidth="1"/>
    <col min="13575" max="13575" width="27.140625" style="208" customWidth="1"/>
    <col min="13576" max="13576" width="12.140625" style="208" customWidth="1"/>
    <col min="13577" max="13577" width="5.85546875" style="208" customWidth="1"/>
    <col min="13578" max="13578" width="6.5703125" style="208" customWidth="1"/>
    <col min="13579" max="13580" width="12.42578125" style="208" customWidth="1"/>
    <col min="13581" max="13581" width="8.28515625" style="208" customWidth="1"/>
    <col min="13582" max="13583" width="0" style="208" hidden="1" customWidth="1"/>
    <col min="13584" max="13824" width="9.140625" style="208"/>
    <col min="13825" max="13825" width="0" style="208" hidden="1" customWidth="1"/>
    <col min="13826" max="13828" width="6.5703125" style="208" customWidth="1"/>
    <col min="13829" max="13829" width="17.5703125" style="208" customWidth="1"/>
    <col min="13830" max="13830" width="12.5703125" style="208" customWidth="1"/>
    <col min="13831" max="13831" width="27.140625" style="208" customWidth="1"/>
    <col min="13832" max="13832" width="12.140625" style="208" customWidth="1"/>
    <col min="13833" max="13833" width="5.85546875" style="208" customWidth="1"/>
    <col min="13834" max="13834" width="6.5703125" style="208" customWidth="1"/>
    <col min="13835" max="13836" width="12.42578125" style="208" customWidth="1"/>
    <col min="13837" max="13837" width="8.28515625" style="208" customWidth="1"/>
    <col min="13838" max="13839" width="0" style="208" hidden="1" customWidth="1"/>
    <col min="13840" max="14080" width="9.140625" style="208"/>
    <col min="14081" max="14081" width="0" style="208" hidden="1" customWidth="1"/>
    <col min="14082" max="14084" width="6.5703125" style="208" customWidth="1"/>
    <col min="14085" max="14085" width="17.5703125" style="208" customWidth="1"/>
    <col min="14086" max="14086" width="12.5703125" style="208" customWidth="1"/>
    <col min="14087" max="14087" width="27.140625" style="208" customWidth="1"/>
    <col min="14088" max="14088" width="12.140625" style="208" customWidth="1"/>
    <col min="14089" max="14089" width="5.85546875" style="208" customWidth="1"/>
    <col min="14090" max="14090" width="6.5703125" style="208" customWidth="1"/>
    <col min="14091" max="14092" width="12.42578125" style="208" customWidth="1"/>
    <col min="14093" max="14093" width="8.28515625" style="208" customWidth="1"/>
    <col min="14094" max="14095" width="0" style="208" hidden="1" customWidth="1"/>
    <col min="14096" max="14336" width="9.140625" style="208"/>
    <col min="14337" max="14337" width="0" style="208" hidden="1" customWidth="1"/>
    <col min="14338" max="14340" width="6.5703125" style="208" customWidth="1"/>
    <col min="14341" max="14341" width="17.5703125" style="208" customWidth="1"/>
    <col min="14342" max="14342" width="12.5703125" style="208" customWidth="1"/>
    <col min="14343" max="14343" width="27.140625" style="208" customWidth="1"/>
    <col min="14344" max="14344" width="12.140625" style="208" customWidth="1"/>
    <col min="14345" max="14345" width="5.85546875" style="208" customWidth="1"/>
    <col min="14346" max="14346" width="6.5703125" style="208" customWidth="1"/>
    <col min="14347" max="14348" width="12.42578125" style="208" customWidth="1"/>
    <col min="14349" max="14349" width="8.28515625" style="208" customWidth="1"/>
    <col min="14350" max="14351" width="0" style="208" hidden="1" customWidth="1"/>
    <col min="14352" max="14592" width="9.140625" style="208"/>
    <col min="14593" max="14593" width="0" style="208" hidden="1" customWidth="1"/>
    <col min="14594" max="14596" width="6.5703125" style="208" customWidth="1"/>
    <col min="14597" max="14597" width="17.5703125" style="208" customWidth="1"/>
    <col min="14598" max="14598" width="12.5703125" style="208" customWidth="1"/>
    <col min="14599" max="14599" width="27.140625" style="208" customWidth="1"/>
    <col min="14600" max="14600" width="12.140625" style="208" customWidth="1"/>
    <col min="14601" max="14601" width="5.85546875" style="208" customWidth="1"/>
    <col min="14602" max="14602" width="6.5703125" style="208" customWidth="1"/>
    <col min="14603" max="14604" width="12.42578125" style="208" customWidth="1"/>
    <col min="14605" max="14605" width="8.28515625" style="208" customWidth="1"/>
    <col min="14606" max="14607" width="0" style="208" hidden="1" customWidth="1"/>
    <col min="14608" max="14848" width="9.140625" style="208"/>
    <col min="14849" max="14849" width="0" style="208" hidden="1" customWidth="1"/>
    <col min="14850" max="14852" width="6.5703125" style="208" customWidth="1"/>
    <col min="14853" max="14853" width="17.5703125" style="208" customWidth="1"/>
    <col min="14854" max="14854" width="12.5703125" style="208" customWidth="1"/>
    <col min="14855" max="14855" width="27.140625" style="208" customWidth="1"/>
    <col min="14856" max="14856" width="12.140625" style="208" customWidth="1"/>
    <col min="14857" max="14857" width="5.85546875" style="208" customWidth="1"/>
    <col min="14858" max="14858" width="6.5703125" style="208" customWidth="1"/>
    <col min="14859" max="14860" width="12.42578125" style="208" customWidth="1"/>
    <col min="14861" max="14861" width="8.28515625" style="208" customWidth="1"/>
    <col min="14862" max="14863" width="0" style="208" hidden="1" customWidth="1"/>
    <col min="14864" max="15104" width="9.140625" style="208"/>
    <col min="15105" max="15105" width="0" style="208" hidden="1" customWidth="1"/>
    <col min="15106" max="15108" width="6.5703125" style="208" customWidth="1"/>
    <col min="15109" max="15109" width="17.5703125" style="208" customWidth="1"/>
    <col min="15110" max="15110" width="12.5703125" style="208" customWidth="1"/>
    <col min="15111" max="15111" width="27.140625" style="208" customWidth="1"/>
    <col min="15112" max="15112" width="12.140625" style="208" customWidth="1"/>
    <col min="15113" max="15113" width="5.85546875" style="208" customWidth="1"/>
    <col min="15114" max="15114" width="6.5703125" style="208" customWidth="1"/>
    <col min="15115" max="15116" width="12.42578125" style="208" customWidth="1"/>
    <col min="15117" max="15117" width="8.28515625" style="208" customWidth="1"/>
    <col min="15118" max="15119" width="0" style="208" hidden="1" customWidth="1"/>
    <col min="15120" max="15360" width="9.140625" style="208"/>
    <col min="15361" max="15361" width="0" style="208" hidden="1" customWidth="1"/>
    <col min="15362" max="15364" width="6.5703125" style="208" customWidth="1"/>
    <col min="15365" max="15365" width="17.5703125" style="208" customWidth="1"/>
    <col min="15366" max="15366" width="12.5703125" style="208" customWidth="1"/>
    <col min="15367" max="15367" width="27.140625" style="208" customWidth="1"/>
    <col min="15368" max="15368" width="12.140625" style="208" customWidth="1"/>
    <col min="15369" max="15369" width="5.85546875" style="208" customWidth="1"/>
    <col min="15370" max="15370" width="6.5703125" style="208" customWidth="1"/>
    <col min="15371" max="15372" width="12.42578125" style="208" customWidth="1"/>
    <col min="15373" max="15373" width="8.28515625" style="208" customWidth="1"/>
    <col min="15374" max="15375" width="0" style="208" hidden="1" customWidth="1"/>
    <col min="15376" max="15616" width="9.140625" style="208"/>
    <col min="15617" max="15617" width="0" style="208" hidden="1" customWidth="1"/>
    <col min="15618" max="15620" width="6.5703125" style="208" customWidth="1"/>
    <col min="15621" max="15621" width="17.5703125" style="208" customWidth="1"/>
    <col min="15622" max="15622" width="12.5703125" style="208" customWidth="1"/>
    <col min="15623" max="15623" width="27.140625" style="208" customWidth="1"/>
    <col min="15624" max="15624" width="12.140625" style="208" customWidth="1"/>
    <col min="15625" max="15625" width="5.85546875" style="208" customWidth="1"/>
    <col min="15626" max="15626" width="6.5703125" style="208" customWidth="1"/>
    <col min="15627" max="15628" width="12.42578125" style="208" customWidth="1"/>
    <col min="15629" max="15629" width="8.28515625" style="208" customWidth="1"/>
    <col min="15630" max="15631" width="0" style="208" hidden="1" customWidth="1"/>
    <col min="15632" max="15872" width="9.140625" style="208"/>
    <col min="15873" max="15873" width="0" style="208" hidden="1" customWidth="1"/>
    <col min="15874" max="15876" width="6.5703125" style="208" customWidth="1"/>
    <col min="15877" max="15877" width="17.5703125" style="208" customWidth="1"/>
    <col min="15878" max="15878" width="12.5703125" style="208" customWidth="1"/>
    <col min="15879" max="15879" width="27.140625" style="208" customWidth="1"/>
    <col min="15880" max="15880" width="12.140625" style="208" customWidth="1"/>
    <col min="15881" max="15881" width="5.85546875" style="208" customWidth="1"/>
    <col min="15882" max="15882" width="6.5703125" style="208" customWidth="1"/>
    <col min="15883" max="15884" width="12.42578125" style="208" customWidth="1"/>
    <col min="15885" max="15885" width="8.28515625" style="208" customWidth="1"/>
    <col min="15886" max="15887" width="0" style="208" hidden="1" customWidth="1"/>
    <col min="15888" max="16128" width="9.140625" style="208"/>
    <col min="16129" max="16129" width="0" style="208" hidden="1" customWidth="1"/>
    <col min="16130" max="16132" width="6.5703125" style="208" customWidth="1"/>
    <col min="16133" max="16133" width="17.5703125" style="208" customWidth="1"/>
    <col min="16134" max="16134" width="12.5703125" style="208" customWidth="1"/>
    <col min="16135" max="16135" width="27.140625" style="208" customWidth="1"/>
    <col min="16136" max="16136" width="12.140625" style="208" customWidth="1"/>
    <col min="16137" max="16137" width="5.85546875" style="208" customWidth="1"/>
    <col min="16138" max="16138" width="6.5703125" style="208" customWidth="1"/>
    <col min="16139" max="16140" width="12.42578125" style="208" customWidth="1"/>
    <col min="16141" max="16141" width="8.28515625" style="208" customWidth="1"/>
    <col min="16142" max="16143" width="0" style="208" hidden="1" customWidth="1"/>
    <col min="16144" max="16384" width="9.140625" style="208"/>
  </cols>
  <sheetData>
    <row r="1" spans="1:14">
      <c r="A1" s="260"/>
      <c r="B1" s="260"/>
      <c r="C1" s="260"/>
      <c r="D1" s="260"/>
      <c r="E1" s="260"/>
      <c r="F1" s="260"/>
      <c r="G1" s="260"/>
      <c r="H1" s="372"/>
      <c r="I1" s="372"/>
      <c r="J1" s="465" t="s">
        <v>454</v>
      </c>
      <c r="K1" s="465"/>
      <c r="L1" s="465"/>
      <c r="M1" s="465"/>
      <c r="N1" s="260"/>
    </row>
    <row r="2" spans="1:14" ht="15" customHeight="1">
      <c r="A2" s="260"/>
      <c r="B2" s="260"/>
      <c r="C2" s="260"/>
      <c r="D2" s="260"/>
      <c r="E2" s="260"/>
      <c r="F2" s="260"/>
      <c r="G2" s="260"/>
      <c r="H2" s="468" t="s">
        <v>469</v>
      </c>
      <c r="I2" s="468"/>
      <c r="J2" s="468"/>
      <c r="K2" s="468"/>
      <c r="L2" s="468"/>
      <c r="M2" s="468"/>
      <c r="N2" s="260"/>
    </row>
    <row r="3" spans="1:14" ht="21" customHeight="1">
      <c r="A3" s="260"/>
      <c r="B3" s="260"/>
      <c r="C3" s="260"/>
      <c r="D3" s="260"/>
      <c r="E3" s="260"/>
      <c r="F3" s="260"/>
      <c r="G3" s="439" t="s">
        <v>393</v>
      </c>
      <c r="H3" s="439"/>
      <c r="I3" s="439"/>
      <c r="J3" s="439"/>
      <c r="K3" s="439"/>
      <c r="L3" s="439"/>
      <c r="M3" s="439"/>
      <c r="N3" s="260"/>
    </row>
    <row r="4" spans="1:14">
      <c r="A4" s="260"/>
      <c r="B4" s="260"/>
      <c r="C4" s="260"/>
      <c r="D4" s="260"/>
      <c r="E4" s="260"/>
      <c r="F4" s="260"/>
      <c r="G4" s="260"/>
      <c r="H4" s="260"/>
      <c r="I4" s="260"/>
      <c r="J4" s="466" t="s">
        <v>383</v>
      </c>
      <c r="K4" s="466"/>
      <c r="L4" s="466"/>
      <c r="M4" s="466"/>
      <c r="N4" s="260"/>
    </row>
    <row r="5" spans="1:14">
      <c r="A5" s="260"/>
      <c r="B5" s="467" t="s">
        <v>455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260"/>
    </row>
    <row r="6" spans="1:14">
      <c r="A6" s="260"/>
      <c r="B6" s="467" t="s">
        <v>456</v>
      </c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260"/>
    </row>
    <row r="7" spans="1:14">
      <c r="A7" s="260"/>
      <c r="B7" s="461" t="s">
        <v>2</v>
      </c>
      <c r="C7" s="461"/>
      <c r="D7" s="461"/>
      <c r="E7" s="461"/>
      <c r="F7" s="260"/>
      <c r="G7" s="260"/>
      <c r="H7" s="260"/>
      <c r="I7" s="260"/>
      <c r="J7" s="260"/>
      <c r="K7" s="260"/>
      <c r="L7" s="260"/>
      <c r="M7" s="260"/>
      <c r="N7" s="260"/>
    </row>
    <row r="8" spans="1:14">
      <c r="A8" s="260"/>
      <c r="B8" s="462" t="s">
        <v>3</v>
      </c>
      <c r="C8" s="462"/>
      <c r="D8" s="462"/>
      <c r="E8" s="462"/>
      <c r="F8" s="260"/>
      <c r="G8" s="260"/>
      <c r="H8" s="260"/>
      <c r="I8" s="260"/>
      <c r="J8" s="260"/>
      <c r="K8" s="260"/>
      <c r="L8" s="260"/>
      <c r="M8" s="260"/>
      <c r="N8" s="260"/>
    </row>
    <row r="9" spans="1:14" ht="130.5" customHeight="1">
      <c r="A9" s="260"/>
      <c r="B9" s="382" t="s">
        <v>342</v>
      </c>
      <c r="C9" s="382" t="s">
        <v>179</v>
      </c>
      <c r="D9" s="382" t="s">
        <v>180</v>
      </c>
      <c r="E9" s="463" t="s">
        <v>444</v>
      </c>
      <c r="F9" s="463"/>
      <c r="G9" s="382" t="s">
        <v>445</v>
      </c>
      <c r="H9" s="382" t="s">
        <v>446</v>
      </c>
      <c r="I9" s="463" t="s">
        <v>447</v>
      </c>
      <c r="J9" s="463"/>
      <c r="K9" s="382" t="s">
        <v>448</v>
      </c>
      <c r="L9" s="382" t="s">
        <v>449</v>
      </c>
      <c r="M9" s="382" t="s">
        <v>450</v>
      </c>
      <c r="N9" s="260"/>
    </row>
    <row r="10" spans="1:14">
      <c r="A10" s="260"/>
      <c r="B10" s="383" t="s">
        <v>12</v>
      </c>
      <c r="C10" s="383" t="s">
        <v>13</v>
      </c>
      <c r="D10" s="383" t="s">
        <v>14</v>
      </c>
      <c r="E10" s="464" t="s">
        <v>15</v>
      </c>
      <c r="F10" s="464"/>
      <c r="G10" s="383" t="s">
        <v>16</v>
      </c>
      <c r="H10" s="383" t="s">
        <v>17</v>
      </c>
      <c r="I10" s="464" t="s">
        <v>347</v>
      </c>
      <c r="J10" s="464"/>
      <c r="K10" s="383" t="s">
        <v>348</v>
      </c>
      <c r="L10" s="383" t="s">
        <v>349</v>
      </c>
      <c r="M10" s="383" t="s">
        <v>350</v>
      </c>
      <c r="N10" s="260"/>
    </row>
    <row r="11" spans="1:14" ht="25.5" customHeight="1">
      <c r="A11" s="260"/>
      <c r="B11" s="322" t="s">
        <v>189</v>
      </c>
      <c r="C11" s="322" t="s">
        <v>383</v>
      </c>
      <c r="D11" s="322" t="s">
        <v>383</v>
      </c>
      <c r="E11" s="453" t="s">
        <v>190</v>
      </c>
      <c r="F11" s="453"/>
      <c r="G11" s="384" t="s">
        <v>383</v>
      </c>
      <c r="H11" s="385" t="s">
        <v>383</v>
      </c>
      <c r="I11" s="460" t="s">
        <v>383</v>
      </c>
      <c r="J11" s="460"/>
      <c r="K11" s="385" t="s">
        <v>383</v>
      </c>
      <c r="L11" s="386">
        <f>L12</f>
        <v>800000</v>
      </c>
      <c r="M11" s="385" t="s">
        <v>383</v>
      </c>
      <c r="N11" s="260"/>
    </row>
    <row r="12" spans="1:14" ht="18.75" customHeight="1">
      <c r="A12" s="260"/>
      <c r="B12" s="322" t="s">
        <v>191</v>
      </c>
      <c r="C12" s="322" t="s">
        <v>383</v>
      </c>
      <c r="D12" s="322" t="s">
        <v>383</v>
      </c>
      <c r="E12" s="453" t="s">
        <v>190</v>
      </c>
      <c r="F12" s="453"/>
      <c r="G12" s="384" t="s">
        <v>383</v>
      </c>
      <c r="H12" s="385" t="s">
        <v>383</v>
      </c>
      <c r="I12" s="460" t="s">
        <v>383</v>
      </c>
      <c r="J12" s="460"/>
      <c r="K12" s="385" t="s">
        <v>383</v>
      </c>
      <c r="L12" s="386">
        <f>L13</f>
        <v>800000</v>
      </c>
      <c r="M12" s="385" t="s">
        <v>383</v>
      </c>
      <c r="N12" s="260"/>
    </row>
    <row r="13" spans="1:14">
      <c r="A13" s="260"/>
      <c r="B13" s="322" t="s">
        <v>383</v>
      </c>
      <c r="C13" s="322" t="s">
        <v>398</v>
      </c>
      <c r="D13" s="322" t="s">
        <v>383</v>
      </c>
      <c r="E13" s="453" t="s">
        <v>399</v>
      </c>
      <c r="F13" s="453"/>
      <c r="G13" s="384" t="s">
        <v>383</v>
      </c>
      <c r="H13" s="385" t="s">
        <v>383</v>
      </c>
      <c r="I13" s="460" t="s">
        <v>383</v>
      </c>
      <c r="J13" s="460"/>
      <c r="K13" s="385" t="s">
        <v>383</v>
      </c>
      <c r="L13" s="386">
        <f>L14+L16</f>
        <v>800000</v>
      </c>
      <c r="M13" s="385" t="s">
        <v>383</v>
      </c>
      <c r="N13" s="260"/>
    </row>
    <row r="14" spans="1:14">
      <c r="A14" s="260"/>
      <c r="B14" s="322" t="s">
        <v>438</v>
      </c>
      <c r="C14" s="322" t="s">
        <v>439</v>
      </c>
      <c r="D14" s="322" t="s">
        <v>402</v>
      </c>
      <c r="E14" s="459" t="s">
        <v>440</v>
      </c>
      <c r="F14" s="459"/>
      <c r="G14" s="384" t="s">
        <v>383</v>
      </c>
      <c r="H14" s="385" t="s">
        <v>383</v>
      </c>
      <c r="I14" s="460" t="s">
        <v>383</v>
      </c>
      <c r="J14" s="460"/>
      <c r="K14" s="385" t="s">
        <v>383</v>
      </c>
      <c r="L14" s="387">
        <v>150000</v>
      </c>
      <c r="M14" s="385" t="s">
        <v>383</v>
      </c>
      <c r="N14" s="260"/>
    </row>
    <row r="15" spans="1:14" ht="94.5">
      <c r="A15" s="260"/>
      <c r="B15" s="384" t="s">
        <v>383</v>
      </c>
      <c r="C15" s="384" t="s">
        <v>383</v>
      </c>
      <c r="D15" s="384" t="s">
        <v>383</v>
      </c>
      <c r="E15" s="453" t="s">
        <v>383</v>
      </c>
      <c r="F15" s="453"/>
      <c r="G15" s="388" t="s">
        <v>451</v>
      </c>
      <c r="H15" s="382" t="s">
        <v>452</v>
      </c>
      <c r="I15" s="454">
        <v>450000</v>
      </c>
      <c r="J15" s="454"/>
      <c r="K15" s="389">
        <v>450000</v>
      </c>
      <c r="L15" s="390">
        <v>150000</v>
      </c>
      <c r="M15" s="391">
        <v>100</v>
      </c>
      <c r="N15" s="260"/>
    </row>
    <row r="16" spans="1:14" ht="29.25" customHeight="1">
      <c r="A16" s="260"/>
      <c r="B16" s="322" t="s">
        <v>400</v>
      </c>
      <c r="C16" s="322" t="s">
        <v>401</v>
      </c>
      <c r="D16" s="322" t="s">
        <v>402</v>
      </c>
      <c r="E16" s="459" t="s">
        <v>403</v>
      </c>
      <c r="F16" s="459"/>
      <c r="G16" s="384" t="s">
        <v>383</v>
      </c>
      <c r="H16" s="385" t="s">
        <v>383</v>
      </c>
      <c r="I16" s="460" t="s">
        <v>383</v>
      </c>
      <c r="J16" s="460"/>
      <c r="K16" s="385" t="s">
        <v>383</v>
      </c>
      <c r="L16" s="387">
        <v>650000</v>
      </c>
      <c r="M16" s="385" t="s">
        <v>383</v>
      </c>
      <c r="N16" s="260"/>
    </row>
    <row r="17" spans="1:16" ht="63">
      <c r="A17" s="260"/>
      <c r="B17" s="384" t="s">
        <v>383</v>
      </c>
      <c r="C17" s="384" t="s">
        <v>383</v>
      </c>
      <c r="D17" s="384" t="s">
        <v>383</v>
      </c>
      <c r="E17" s="453" t="s">
        <v>383</v>
      </c>
      <c r="F17" s="453"/>
      <c r="G17" s="388" t="s">
        <v>453</v>
      </c>
      <c r="H17" s="382" t="s">
        <v>452</v>
      </c>
      <c r="I17" s="454">
        <v>1421018</v>
      </c>
      <c r="J17" s="454"/>
      <c r="K17" s="389">
        <v>1421018</v>
      </c>
      <c r="L17" s="390">
        <v>650000</v>
      </c>
      <c r="M17" s="391">
        <v>100</v>
      </c>
      <c r="N17" s="260"/>
    </row>
    <row r="18" spans="1:16">
      <c r="A18" s="260"/>
      <c r="B18" s="322" t="s">
        <v>153</v>
      </c>
      <c r="C18" s="322" t="s">
        <v>153</v>
      </c>
      <c r="D18" s="322" t="s">
        <v>153</v>
      </c>
      <c r="E18" s="455" t="s">
        <v>343</v>
      </c>
      <c r="F18" s="455"/>
      <c r="G18" s="323" t="s">
        <v>377</v>
      </c>
      <c r="H18" s="324" t="s">
        <v>377</v>
      </c>
      <c r="I18" s="456">
        <f t="shared" ref="I18" si="0">I17+I15</f>
        <v>1871018</v>
      </c>
      <c r="J18" s="456"/>
      <c r="K18" s="325">
        <f>K17+K15</f>
        <v>1871018</v>
      </c>
      <c r="L18" s="325">
        <f>L11</f>
        <v>800000</v>
      </c>
      <c r="M18" s="324" t="s">
        <v>377</v>
      </c>
      <c r="N18" s="260"/>
    </row>
    <row r="19" spans="1:16">
      <c r="A19" s="260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</row>
    <row r="20" spans="1:16" ht="15" customHeight="1">
      <c r="A20" s="260"/>
      <c r="B20" s="260"/>
      <c r="C20" s="260"/>
      <c r="D20" s="457" t="s">
        <v>304</v>
      </c>
      <c r="E20" s="457"/>
      <c r="F20" s="457"/>
      <c r="G20" s="457" t="s">
        <v>156</v>
      </c>
      <c r="H20" s="457"/>
      <c r="I20" s="458" t="s">
        <v>156</v>
      </c>
      <c r="J20" s="458"/>
      <c r="K20" s="458"/>
      <c r="L20" s="458"/>
      <c r="M20" s="260"/>
      <c r="N20" s="260"/>
    </row>
  </sheetData>
  <mergeCells count="30">
    <mergeCell ref="J1:M1"/>
    <mergeCell ref="J4:M4"/>
    <mergeCell ref="B5:M5"/>
    <mergeCell ref="B6:M6"/>
    <mergeCell ref="H2:M2"/>
    <mergeCell ref="G3:M3"/>
    <mergeCell ref="B7:E7"/>
    <mergeCell ref="B8:E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D20:H20"/>
    <mergeCell ref="I20:L20"/>
  </mergeCells>
  <pageMargins left="0.7" right="0.7" top="0.75" bottom="0.75" header="0.51180555555555496" footer="0.51180555555555496"/>
  <pageSetup paperSize="9" scale="83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8"/>
  <sheetViews>
    <sheetView view="pageBreakPreview" topLeftCell="A61" zoomScale="85" zoomScaleNormal="100" zoomScaleSheetLayoutView="85" zoomScalePageLayoutView="95" workbookViewId="0">
      <selection activeCell="AA27" sqref="AA27"/>
    </sheetView>
  </sheetViews>
  <sheetFormatPr defaultRowHeight="15"/>
  <cols>
    <col min="1" max="1" width="12.5703125" style="194" customWidth="1"/>
    <col min="2" max="2" width="10.42578125" style="194" customWidth="1"/>
    <col min="3" max="3" width="11.140625" style="194" customWidth="1"/>
    <col min="4" max="4" width="31.7109375" style="194" customWidth="1"/>
    <col min="5" max="5" width="36.7109375" style="327" customWidth="1"/>
    <col min="6" max="6" width="29.28515625" style="197" customWidth="1"/>
    <col min="7" max="7" width="14.42578125" style="198" customWidth="1"/>
    <col min="8" max="8" width="15.28515625" style="194" customWidth="1"/>
    <col min="9" max="9" width="11.42578125" style="194"/>
    <col min="10" max="10" width="12.85546875" style="195" customWidth="1"/>
    <col min="11" max="11" width="10.7109375" style="195" customWidth="1"/>
    <col min="12" max="253" width="7.85546875" style="195" customWidth="1"/>
    <col min="254" max="254" width="9.140625" style="195" hidden="1" customWidth="1"/>
    <col min="255" max="255" width="14.140625" style="195" customWidth="1"/>
    <col min="256" max="256" width="14.5703125" style="195" customWidth="1"/>
    <col min="257" max="257" width="15.28515625" style="195" customWidth="1"/>
    <col min="258" max="258" width="33" style="195" customWidth="1"/>
    <col min="259" max="259" width="29.28515625" style="195" customWidth="1"/>
    <col min="260" max="260" width="17" style="195" customWidth="1"/>
    <col min="261" max="264" width="12.5703125" style="195" customWidth="1"/>
    <col min="265" max="265" width="3.7109375" style="195" customWidth="1"/>
    <col min="266" max="509" width="7.85546875" style="195" customWidth="1"/>
    <col min="510" max="510" width="9.140625" style="195" hidden="1" customWidth="1"/>
    <col min="511" max="511" width="14.140625" style="195" customWidth="1"/>
    <col min="512" max="512" width="14.5703125" style="195" customWidth="1"/>
    <col min="513" max="513" width="15.28515625" style="195" customWidth="1"/>
    <col min="514" max="514" width="33" style="195" customWidth="1"/>
    <col min="515" max="515" width="29.28515625" style="195" customWidth="1"/>
    <col min="516" max="516" width="17" style="195" customWidth="1"/>
    <col min="517" max="520" width="12.5703125" style="195" customWidth="1"/>
    <col min="521" max="521" width="3.7109375" style="195" customWidth="1"/>
    <col min="522" max="765" width="7.85546875" style="195" customWidth="1"/>
    <col min="766" max="766" width="9.140625" style="195" hidden="1" customWidth="1"/>
    <col min="767" max="767" width="14.140625" style="195" customWidth="1"/>
    <col min="768" max="768" width="14.5703125" style="195" customWidth="1"/>
    <col min="769" max="769" width="15.28515625" style="195" customWidth="1"/>
    <col min="770" max="770" width="33" style="195" customWidth="1"/>
    <col min="771" max="771" width="29.28515625" style="195" customWidth="1"/>
    <col min="772" max="772" width="17" style="195" customWidth="1"/>
    <col min="773" max="776" width="12.5703125" style="195" customWidth="1"/>
    <col min="777" max="777" width="3.7109375" style="195" customWidth="1"/>
    <col min="778" max="1021" width="7.85546875" style="195" customWidth="1"/>
    <col min="1022" max="1022" width="9.140625" style="195" hidden="1" customWidth="1"/>
    <col min="1023" max="1023" width="14.140625" style="195" customWidth="1"/>
    <col min="1024" max="1025" width="14.5703125" style="195" customWidth="1"/>
  </cols>
  <sheetData>
    <row r="1" spans="1:1025" ht="12.75" customHeight="1">
      <c r="F1" s="376"/>
      <c r="G1" s="377"/>
      <c r="H1" s="378"/>
      <c r="I1" s="440" t="s">
        <v>443</v>
      </c>
      <c r="J1" s="440"/>
      <c r="K1" s="200"/>
    </row>
    <row r="2" spans="1:1025" s="202" customFormat="1" ht="15" customHeight="1">
      <c r="A2" s="201"/>
      <c r="B2" s="201"/>
      <c r="D2" s="203"/>
      <c r="E2" s="328"/>
      <c r="F2" s="439" t="s">
        <v>468</v>
      </c>
      <c r="G2" s="439"/>
      <c r="H2" s="439"/>
      <c r="I2" s="439"/>
      <c r="J2" s="439"/>
      <c r="K2" s="203"/>
    </row>
    <row r="3" spans="1:1025" s="202" customFormat="1" ht="12" customHeight="1">
      <c r="A3" s="201"/>
      <c r="B3" s="201"/>
      <c r="D3" s="204"/>
      <c r="E3" s="329"/>
      <c r="F3" s="440" t="s">
        <v>393</v>
      </c>
      <c r="G3" s="440"/>
      <c r="H3" s="440"/>
      <c r="I3" s="440"/>
      <c r="J3" s="440"/>
      <c r="K3" s="204"/>
    </row>
    <row r="4" spans="1:1025" s="202" customFormat="1" ht="12" customHeight="1">
      <c r="A4" s="201"/>
      <c r="B4" s="201"/>
      <c r="D4" s="204"/>
      <c r="E4" s="329"/>
      <c r="F4" s="199"/>
      <c r="G4" s="199"/>
      <c r="H4" s="199"/>
      <c r="I4" s="199"/>
      <c r="J4" s="199"/>
      <c r="K4" s="204"/>
    </row>
    <row r="5" spans="1:1025" s="206" customFormat="1" ht="20.100000000000001" customHeight="1">
      <c r="A5" s="205"/>
      <c r="B5" s="471" t="s">
        <v>411</v>
      </c>
      <c r="C5" s="471"/>
      <c r="D5" s="471"/>
      <c r="E5" s="471"/>
      <c r="F5" s="471"/>
      <c r="G5" s="471"/>
      <c r="H5" s="471"/>
      <c r="I5" s="471"/>
      <c r="J5" s="471"/>
      <c r="K5" s="471"/>
      <c r="L5" s="205"/>
    </row>
    <row r="6" spans="1:1025" s="206" customFormat="1" ht="11.1" customHeight="1">
      <c r="A6" s="205"/>
      <c r="B6" s="205"/>
      <c r="C6" s="205"/>
      <c r="D6" s="205"/>
      <c r="E6" s="330"/>
      <c r="F6" s="125"/>
      <c r="G6" s="68"/>
      <c r="H6" s="205"/>
      <c r="I6" s="205"/>
      <c r="J6" s="205"/>
      <c r="K6" s="205"/>
      <c r="L6" s="205"/>
    </row>
    <row r="7" spans="1:1025" s="206" customFormat="1" ht="11.1" customHeight="1">
      <c r="A7" s="205"/>
      <c r="B7" s="472" t="s">
        <v>158</v>
      </c>
      <c r="C7" s="472"/>
      <c r="D7" s="472"/>
      <c r="E7" s="472"/>
      <c r="F7" s="125"/>
      <c r="G7" s="68"/>
      <c r="H7" s="205"/>
      <c r="I7" s="205"/>
      <c r="J7" s="205"/>
      <c r="K7" s="205"/>
      <c r="L7" s="205"/>
    </row>
    <row r="8" spans="1:1025" s="208" customFormat="1" ht="14.1" customHeight="1">
      <c r="A8" s="207"/>
      <c r="B8" s="473" t="s">
        <v>3</v>
      </c>
      <c r="C8" s="473"/>
      <c r="D8" s="473"/>
      <c r="E8" s="473"/>
      <c r="F8" s="207"/>
      <c r="G8" s="207"/>
      <c r="H8" s="207"/>
      <c r="I8" s="207"/>
      <c r="J8" s="207" t="s">
        <v>428</v>
      </c>
      <c r="K8" s="207"/>
      <c r="L8" s="207"/>
    </row>
    <row r="9" spans="1:1025" ht="27.75" customHeight="1">
      <c r="A9" s="469" t="s">
        <v>342</v>
      </c>
      <c r="B9" s="469" t="s">
        <v>179</v>
      </c>
      <c r="C9" s="469" t="s">
        <v>180</v>
      </c>
      <c r="D9" s="469" t="s">
        <v>344</v>
      </c>
      <c r="E9" s="470" t="s">
        <v>345</v>
      </c>
      <c r="F9" s="469" t="s">
        <v>346</v>
      </c>
      <c r="G9" s="469" t="s">
        <v>7</v>
      </c>
      <c r="H9" s="469" t="s">
        <v>160</v>
      </c>
      <c r="I9" s="469" t="s">
        <v>9</v>
      </c>
      <c r="J9" s="469"/>
      <c r="K9" s="209"/>
    </row>
    <row r="10" spans="1:1025" ht="128.25" customHeight="1">
      <c r="A10" s="469"/>
      <c r="B10" s="469"/>
      <c r="C10" s="469"/>
      <c r="D10" s="469"/>
      <c r="E10" s="470"/>
      <c r="F10" s="469"/>
      <c r="G10" s="469"/>
      <c r="H10" s="469"/>
      <c r="I10" s="210" t="s">
        <v>10</v>
      </c>
      <c r="J10" s="270" t="s">
        <v>186</v>
      </c>
      <c r="K10" s="209"/>
    </row>
    <row r="11" spans="1:1025">
      <c r="A11" s="270" t="s">
        <v>12</v>
      </c>
      <c r="B11" s="270" t="s">
        <v>13</v>
      </c>
      <c r="C11" s="270" t="s">
        <v>14</v>
      </c>
      <c r="D11" s="270" t="s">
        <v>15</v>
      </c>
      <c r="E11" s="310" t="s">
        <v>16</v>
      </c>
      <c r="F11" s="373" t="s">
        <v>17</v>
      </c>
      <c r="G11" s="270" t="s">
        <v>347</v>
      </c>
      <c r="H11" s="270" t="s">
        <v>348</v>
      </c>
      <c r="I11" s="210" t="s">
        <v>349</v>
      </c>
      <c r="J11" s="211" t="s">
        <v>350</v>
      </c>
      <c r="K11" s="209"/>
    </row>
    <row r="12" spans="1:1025" ht="26.25" customHeight="1">
      <c r="A12" s="196" t="s">
        <v>189</v>
      </c>
      <c r="B12" s="196"/>
      <c r="C12" s="196"/>
      <c r="D12" s="212" t="s">
        <v>190</v>
      </c>
      <c r="E12" s="331"/>
      <c r="F12" s="289"/>
      <c r="G12" s="213">
        <f>G13</f>
        <v>8845111</v>
      </c>
      <c r="H12" s="213">
        <f>H13</f>
        <v>8182811</v>
      </c>
      <c r="I12" s="214">
        <f>I13</f>
        <v>662300</v>
      </c>
      <c r="J12" s="213">
        <f>J13</f>
        <v>650000</v>
      </c>
      <c r="K12" s="209"/>
    </row>
    <row r="13" spans="1:1025" ht="33" customHeight="1">
      <c r="A13" s="196" t="s">
        <v>191</v>
      </c>
      <c r="B13" s="196"/>
      <c r="C13" s="196"/>
      <c r="D13" s="212" t="s">
        <v>190</v>
      </c>
      <c r="E13" s="331"/>
      <c r="F13" s="289"/>
      <c r="G13" s="213">
        <f>H13+I13</f>
        <v>8845111</v>
      </c>
      <c r="H13" s="213">
        <f>H14+H16+H19+H32+H34+H36+H44+H49</f>
        <v>8182811</v>
      </c>
      <c r="I13" s="213">
        <f>I14+I16+I19+I32+I34+I36+I44+I49</f>
        <v>662300</v>
      </c>
      <c r="J13" s="213">
        <f>J14+J16+J19+J32+J34+J36+J44+J49</f>
        <v>650000</v>
      </c>
      <c r="K13" s="209"/>
    </row>
    <row r="14" spans="1:1025" s="294" customFormat="1" ht="24.75" customHeight="1">
      <c r="A14" s="290" t="s">
        <v>383</v>
      </c>
      <c r="B14" s="290" t="s">
        <v>192</v>
      </c>
      <c r="C14" s="290" t="s">
        <v>383</v>
      </c>
      <c r="D14" s="291" t="s">
        <v>193</v>
      </c>
      <c r="E14" s="332"/>
      <c r="F14" s="289"/>
      <c r="G14" s="292">
        <f>G15</f>
        <v>20000</v>
      </c>
      <c r="H14" s="292">
        <f t="shared" ref="H14:J14" si="0">H15</f>
        <v>20000</v>
      </c>
      <c r="I14" s="292">
        <f t="shared" si="0"/>
        <v>0</v>
      </c>
      <c r="J14" s="292">
        <f t="shared" si="0"/>
        <v>0</v>
      </c>
      <c r="K14" s="293"/>
    </row>
    <row r="15" spans="1:1025" ht="49.5" customHeight="1">
      <c r="A15" s="270" t="s">
        <v>351</v>
      </c>
      <c r="B15" s="270" t="s">
        <v>301</v>
      </c>
      <c r="C15" s="210" t="s">
        <v>295</v>
      </c>
      <c r="D15" s="215" t="s">
        <v>352</v>
      </c>
      <c r="E15" s="311" t="s">
        <v>457</v>
      </c>
      <c r="F15" s="295" t="s">
        <v>458</v>
      </c>
      <c r="G15" s="213">
        <f t="shared" ref="G15:G31" si="1">H15+I15</f>
        <v>20000</v>
      </c>
      <c r="H15" s="218">
        <v>20000</v>
      </c>
      <c r="I15" s="217">
        <v>0</v>
      </c>
      <c r="J15" s="218">
        <v>0</v>
      </c>
      <c r="K15" s="209"/>
    </row>
    <row r="16" spans="1:1025" s="301" customFormat="1" ht="24.75" customHeight="1">
      <c r="A16" s="196"/>
      <c r="B16" s="196">
        <v>2000</v>
      </c>
      <c r="C16" s="296"/>
      <c r="D16" s="297" t="s">
        <v>412</v>
      </c>
      <c r="E16" s="333"/>
      <c r="F16" s="298"/>
      <c r="G16" s="213">
        <f>G17+G18</f>
        <v>1830820</v>
      </c>
      <c r="H16" s="213">
        <f t="shared" ref="H16:J16" si="2">H17+H18</f>
        <v>1830820</v>
      </c>
      <c r="I16" s="213">
        <f t="shared" si="2"/>
        <v>0</v>
      </c>
      <c r="J16" s="213">
        <f t="shared" si="2"/>
        <v>0</v>
      </c>
      <c r="K16" s="299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0"/>
      <c r="BY16" s="300"/>
      <c r="BZ16" s="300"/>
      <c r="CA16" s="300"/>
      <c r="CB16" s="300"/>
      <c r="CC16" s="300"/>
      <c r="CD16" s="300"/>
      <c r="CE16" s="300"/>
      <c r="CF16" s="300"/>
      <c r="CG16" s="300"/>
      <c r="CH16" s="300"/>
      <c r="CI16" s="300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300"/>
      <c r="CU16" s="300"/>
      <c r="CV16" s="300"/>
      <c r="CW16" s="300"/>
      <c r="CX16" s="300"/>
      <c r="CY16" s="300"/>
      <c r="CZ16" s="300"/>
      <c r="DA16" s="300"/>
      <c r="DB16" s="300"/>
      <c r="DC16" s="300"/>
      <c r="DD16" s="300"/>
      <c r="DE16" s="300"/>
      <c r="DF16" s="300"/>
      <c r="DG16" s="300"/>
      <c r="DH16" s="300"/>
      <c r="DI16" s="300"/>
      <c r="DJ16" s="300"/>
      <c r="DK16" s="300"/>
      <c r="DL16" s="300"/>
      <c r="DM16" s="300"/>
      <c r="DN16" s="300"/>
      <c r="DO16" s="300"/>
      <c r="DP16" s="300"/>
      <c r="DQ16" s="300"/>
      <c r="DR16" s="300"/>
      <c r="DS16" s="300"/>
      <c r="DT16" s="300"/>
      <c r="DU16" s="300"/>
      <c r="DV16" s="300"/>
      <c r="DW16" s="300"/>
      <c r="DX16" s="300"/>
      <c r="DY16" s="300"/>
      <c r="DZ16" s="300"/>
      <c r="EA16" s="300"/>
      <c r="EB16" s="300"/>
      <c r="EC16" s="300"/>
      <c r="ED16" s="300"/>
      <c r="EE16" s="300"/>
      <c r="EF16" s="300"/>
      <c r="EG16" s="300"/>
      <c r="EH16" s="300"/>
      <c r="EI16" s="300"/>
      <c r="EJ16" s="300"/>
      <c r="EK16" s="300"/>
      <c r="EL16" s="300"/>
      <c r="EM16" s="300"/>
      <c r="EN16" s="300"/>
      <c r="EO16" s="300"/>
      <c r="EP16" s="300"/>
      <c r="EQ16" s="300"/>
      <c r="ER16" s="300"/>
      <c r="ES16" s="300"/>
      <c r="ET16" s="300"/>
      <c r="EU16" s="300"/>
      <c r="EV16" s="300"/>
      <c r="EW16" s="300"/>
      <c r="EX16" s="300"/>
      <c r="EY16" s="300"/>
      <c r="EZ16" s="300"/>
      <c r="FA16" s="300"/>
      <c r="FB16" s="300"/>
      <c r="FC16" s="300"/>
      <c r="FD16" s="300"/>
      <c r="FE16" s="300"/>
      <c r="FF16" s="300"/>
      <c r="FG16" s="300"/>
      <c r="FH16" s="300"/>
      <c r="FI16" s="300"/>
      <c r="FJ16" s="300"/>
      <c r="FK16" s="300"/>
      <c r="FL16" s="300"/>
      <c r="FM16" s="300"/>
      <c r="FN16" s="300"/>
      <c r="FO16" s="300"/>
      <c r="FP16" s="300"/>
      <c r="FQ16" s="300"/>
      <c r="FR16" s="300"/>
      <c r="FS16" s="300"/>
      <c r="FT16" s="300"/>
      <c r="FU16" s="300"/>
      <c r="FV16" s="300"/>
      <c r="FW16" s="300"/>
      <c r="FX16" s="300"/>
      <c r="FY16" s="300"/>
      <c r="FZ16" s="300"/>
      <c r="GA16" s="300"/>
      <c r="GB16" s="300"/>
      <c r="GC16" s="300"/>
      <c r="GD16" s="300"/>
      <c r="GE16" s="300"/>
      <c r="GF16" s="300"/>
      <c r="GG16" s="300"/>
      <c r="GH16" s="300"/>
      <c r="GI16" s="300"/>
      <c r="GJ16" s="300"/>
      <c r="GK16" s="300"/>
      <c r="GL16" s="300"/>
      <c r="GM16" s="300"/>
      <c r="GN16" s="300"/>
      <c r="GO16" s="300"/>
      <c r="GP16" s="300"/>
      <c r="GQ16" s="300"/>
      <c r="GR16" s="300"/>
      <c r="GS16" s="300"/>
      <c r="GT16" s="300"/>
      <c r="GU16" s="300"/>
      <c r="GV16" s="300"/>
      <c r="GW16" s="300"/>
      <c r="GX16" s="300"/>
      <c r="GY16" s="300"/>
      <c r="GZ16" s="300"/>
      <c r="HA16" s="300"/>
      <c r="HB16" s="300"/>
      <c r="HC16" s="300"/>
      <c r="HD16" s="300"/>
      <c r="HE16" s="300"/>
      <c r="HF16" s="300"/>
      <c r="HG16" s="300"/>
      <c r="HH16" s="300"/>
      <c r="HI16" s="300"/>
      <c r="HJ16" s="300"/>
      <c r="HK16" s="300"/>
      <c r="HL16" s="300"/>
      <c r="HM16" s="300"/>
      <c r="HN16" s="300"/>
      <c r="HO16" s="300"/>
      <c r="HP16" s="300"/>
      <c r="HQ16" s="300"/>
      <c r="HR16" s="300"/>
      <c r="HS16" s="300"/>
      <c r="HT16" s="300"/>
      <c r="HU16" s="300"/>
      <c r="HV16" s="300"/>
      <c r="HW16" s="300"/>
      <c r="HX16" s="300"/>
      <c r="HY16" s="300"/>
      <c r="HZ16" s="300"/>
      <c r="IA16" s="300"/>
      <c r="IB16" s="300"/>
      <c r="IC16" s="300"/>
      <c r="ID16" s="300"/>
      <c r="IE16" s="300"/>
      <c r="IF16" s="300"/>
      <c r="IG16" s="300"/>
      <c r="IH16" s="300"/>
      <c r="II16" s="300"/>
      <c r="IJ16" s="300"/>
      <c r="IK16" s="300"/>
      <c r="IL16" s="300"/>
      <c r="IM16" s="300"/>
      <c r="IN16" s="300"/>
      <c r="IO16" s="300"/>
      <c r="IP16" s="300"/>
      <c r="IQ16" s="300"/>
      <c r="IR16" s="300"/>
      <c r="IS16" s="300"/>
      <c r="IT16" s="300"/>
      <c r="IU16" s="300"/>
      <c r="IV16" s="300"/>
      <c r="IW16" s="300"/>
      <c r="IX16" s="300"/>
      <c r="IY16" s="300"/>
      <c r="IZ16" s="300"/>
      <c r="JA16" s="300"/>
      <c r="JB16" s="300"/>
      <c r="JC16" s="300"/>
      <c r="JD16" s="300"/>
      <c r="JE16" s="300"/>
      <c r="JF16" s="300"/>
      <c r="JG16" s="300"/>
      <c r="JH16" s="300"/>
      <c r="JI16" s="300"/>
      <c r="JJ16" s="300"/>
      <c r="JK16" s="300"/>
      <c r="JL16" s="300"/>
      <c r="JM16" s="300"/>
      <c r="JN16" s="300"/>
      <c r="JO16" s="300"/>
      <c r="JP16" s="300"/>
      <c r="JQ16" s="300"/>
      <c r="JR16" s="300"/>
      <c r="JS16" s="300"/>
      <c r="JT16" s="300"/>
      <c r="JU16" s="300"/>
      <c r="JV16" s="300"/>
      <c r="JW16" s="300"/>
      <c r="JX16" s="300"/>
      <c r="JY16" s="300"/>
      <c r="JZ16" s="300"/>
      <c r="KA16" s="300"/>
      <c r="KB16" s="300"/>
      <c r="KC16" s="300"/>
      <c r="KD16" s="300"/>
      <c r="KE16" s="300"/>
      <c r="KF16" s="300"/>
      <c r="KG16" s="300"/>
      <c r="KH16" s="300"/>
      <c r="KI16" s="300"/>
      <c r="KJ16" s="300"/>
      <c r="KK16" s="300"/>
      <c r="KL16" s="300"/>
      <c r="KM16" s="300"/>
      <c r="KN16" s="300"/>
      <c r="KO16" s="300"/>
      <c r="KP16" s="300"/>
      <c r="KQ16" s="300"/>
      <c r="KR16" s="300"/>
      <c r="KS16" s="300"/>
      <c r="KT16" s="300"/>
      <c r="KU16" s="300"/>
      <c r="KV16" s="300"/>
      <c r="KW16" s="300"/>
      <c r="KX16" s="300"/>
      <c r="KY16" s="300"/>
      <c r="KZ16" s="300"/>
      <c r="LA16" s="300"/>
      <c r="LB16" s="300"/>
      <c r="LC16" s="300"/>
      <c r="LD16" s="300"/>
      <c r="LE16" s="300"/>
      <c r="LF16" s="300"/>
      <c r="LG16" s="300"/>
      <c r="LH16" s="300"/>
      <c r="LI16" s="300"/>
      <c r="LJ16" s="300"/>
      <c r="LK16" s="300"/>
      <c r="LL16" s="300"/>
      <c r="LM16" s="300"/>
      <c r="LN16" s="300"/>
      <c r="LO16" s="300"/>
      <c r="LP16" s="300"/>
      <c r="LQ16" s="300"/>
      <c r="LR16" s="300"/>
      <c r="LS16" s="300"/>
      <c r="LT16" s="300"/>
      <c r="LU16" s="300"/>
      <c r="LV16" s="300"/>
      <c r="LW16" s="300"/>
      <c r="LX16" s="300"/>
      <c r="LY16" s="300"/>
      <c r="LZ16" s="300"/>
      <c r="MA16" s="300"/>
      <c r="MB16" s="300"/>
      <c r="MC16" s="300"/>
      <c r="MD16" s="300"/>
      <c r="ME16" s="300"/>
      <c r="MF16" s="300"/>
      <c r="MG16" s="300"/>
      <c r="MH16" s="300"/>
      <c r="MI16" s="300"/>
      <c r="MJ16" s="300"/>
      <c r="MK16" s="300"/>
      <c r="ML16" s="300"/>
      <c r="MM16" s="300"/>
      <c r="MN16" s="300"/>
      <c r="MO16" s="300"/>
      <c r="MP16" s="300"/>
      <c r="MQ16" s="300"/>
      <c r="MR16" s="300"/>
      <c r="MS16" s="300"/>
      <c r="MT16" s="300"/>
      <c r="MU16" s="300"/>
      <c r="MV16" s="300"/>
      <c r="MW16" s="300"/>
      <c r="MX16" s="300"/>
      <c r="MY16" s="300"/>
      <c r="MZ16" s="300"/>
      <c r="NA16" s="300"/>
      <c r="NB16" s="300"/>
      <c r="NC16" s="300"/>
      <c r="ND16" s="300"/>
      <c r="NE16" s="300"/>
      <c r="NF16" s="300"/>
      <c r="NG16" s="300"/>
      <c r="NH16" s="300"/>
      <c r="NI16" s="300"/>
      <c r="NJ16" s="300"/>
      <c r="NK16" s="300"/>
      <c r="NL16" s="300"/>
      <c r="NM16" s="300"/>
      <c r="NN16" s="300"/>
      <c r="NO16" s="300"/>
      <c r="NP16" s="300"/>
      <c r="NQ16" s="300"/>
      <c r="NR16" s="300"/>
      <c r="NS16" s="300"/>
      <c r="NT16" s="300"/>
      <c r="NU16" s="300"/>
      <c r="NV16" s="300"/>
      <c r="NW16" s="300"/>
      <c r="NX16" s="300"/>
      <c r="NY16" s="300"/>
      <c r="NZ16" s="300"/>
      <c r="OA16" s="300"/>
      <c r="OB16" s="300"/>
      <c r="OC16" s="300"/>
      <c r="OD16" s="300"/>
      <c r="OE16" s="300"/>
      <c r="OF16" s="300"/>
      <c r="OG16" s="300"/>
      <c r="OH16" s="300"/>
      <c r="OI16" s="300"/>
      <c r="OJ16" s="300"/>
      <c r="OK16" s="300"/>
      <c r="OL16" s="300"/>
      <c r="OM16" s="300"/>
      <c r="ON16" s="300"/>
      <c r="OO16" s="300"/>
      <c r="OP16" s="300"/>
      <c r="OQ16" s="300"/>
      <c r="OR16" s="300"/>
      <c r="OS16" s="300"/>
      <c r="OT16" s="300"/>
      <c r="OU16" s="300"/>
      <c r="OV16" s="300"/>
      <c r="OW16" s="300"/>
      <c r="OX16" s="300"/>
      <c r="OY16" s="300"/>
      <c r="OZ16" s="300"/>
      <c r="PA16" s="300"/>
      <c r="PB16" s="300"/>
      <c r="PC16" s="300"/>
      <c r="PD16" s="300"/>
      <c r="PE16" s="300"/>
      <c r="PF16" s="300"/>
      <c r="PG16" s="300"/>
      <c r="PH16" s="300"/>
      <c r="PI16" s="300"/>
      <c r="PJ16" s="300"/>
      <c r="PK16" s="300"/>
      <c r="PL16" s="300"/>
      <c r="PM16" s="300"/>
      <c r="PN16" s="300"/>
      <c r="PO16" s="300"/>
      <c r="PP16" s="300"/>
      <c r="PQ16" s="300"/>
      <c r="PR16" s="300"/>
      <c r="PS16" s="300"/>
      <c r="PT16" s="300"/>
      <c r="PU16" s="300"/>
      <c r="PV16" s="300"/>
      <c r="PW16" s="300"/>
      <c r="PX16" s="300"/>
      <c r="PY16" s="300"/>
      <c r="PZ16" s="300"/>
      <c r="QA16" s="300"/>
      <c r="QB16" s="300"/>
      <c r="QC16" s="300"/>
      <c r="QD16" s="300"/>
      <c r="QE16" s="300"/>
      <c r="QF16" s="300"/>
      <c r="QG16" s="300"/>
      <c r="QH16" s="300"/>
      <c r="QI16" s="300"/>
      <c r="QJ16" s="300"/>
      <c r="QK16" s="300"/>
      <c r="QL16" s="300"/>
      <c r="QM16" s="300"/>
      <c r="QN16" s="300"/>
      <c r="QO16" s="300"/>
      <c r="QP16" s="300"/>
      <c r="QQ16" s="300"/>
      <c r="QR16" s="300"/>
      <c r="QS16" s="300"/>
      <c r="QT16" s="300"/>
      <c r="QU16" s="300"/>
      <c r="QV16" s="300"/>
      <c r="QW16" s="300"/>
      <c r="QX16" s="300"/>
      <c r="QY16" s="300"/>
      <c r="QZ16" s="300"/>
      <c r="RA16" s="300"/>
      <c r="RB16" s="300"/>
      <c r="RC16" s="300"/>
      <c r="RD16" s="300"/>
      <c r="RE16" s="300"/>
      <c r="RF16" s="300"/>
      <c r="RG16" s="300"/>
      <c r="RH16" s="300"/>
      <c r="RI16" s="300"/>
      <c r="RJ16" s="300"/>
      <c r="RK16" s="300"/>
      <c r="RL16" s="300"/>
      <c r="RM16" s="300"/>
      <c r="RN16" s="300"/>
      <c r="RO16" s="300"/>
      <c r="RP16" s="300"/>
      <c r="RQ16" s="300"/>
      <c r="RR16" s="300"/>
      <c r="RS16" s="300"/>
      <c r="RT16" s="300"/>
      <c r="RU16" s="300"/>
      <c r="RV16" s="300"/>
      <c r="RW16" s="300"/>
      <c r="RX16" s="300"/>
      <c r="RY16" s="300"/>
      <c r="RZ16" s="300"/>
      <c r="SA16" s="300"/>
      <c r="SB16" s="300"/>
      <c r="SC16" s="300"/>
      <c r="SD16" s="300"/>
      <c r="SE16" s="300"/>
      <c r="SF16" s="300"/>
      <c r="SG16" s="300"/>
      <c r="SH16" s="300"/>
      <c r="SI16" s="300"/>
      <c r="SJ16" s="300"/>
      <c r="SK16" s="300"/>
      <c r="SL16" s="300"/>
      <c r="SM16" s="300"/>
      <c r="SN16" s="300"/>
      <c r="SO16" s="300"/>
      <c r="SP16" s="300"/>
      <c r="SQ16" s="300"/>
      <c r="SR16" s="300"/>
      <c r="SS16" s="300"/>
      <c r="ST16" s="300"/>
      <c r="SU16" s="300"/>
      <c r="SV16" s="300"/>
      <c r="SW16" s="300"/>
      <c r="SX16" s="300"/>
      <c r="SY16" s="300"/>
      <c r="SZ16" s="300"/>
      <c r="TA16" s="300"/>
      <c r="TB16" s="300"/>
      <c r="TC16" s="300"/>
      <c r="TD16" s="300"/>
      <c r="TE16" s="300"/>
      <c r="TF16" s="300"/>
      <c r="TG16" s="300"/>
      <c r="TH16" s="300"/>
      <c r="TI16" s="300"/>
      <c r="TJ16" s="300"/>
      <c r="TK16" s="300"/>
      <c r="TL16" s="300"/>
      <c r="TM16" s="300"/>
      <c r="TN16" s="300"/>
      <c r="TO16" s="300"/>
      <c r="TP16" s="300"/>
      <c r="TQ16" s="300"/>
      <c r="TR16" s="300"/>
      <c r="TS16" s="300"/>
      <c r="TT16" s="300"/>
      <c r="TU16" s="300"/>
      <c r="TV16" s="300"/>
      <c r="TW16" s="300"/>
      <c r="TX16" s="300"/>
      <c r="TY16" s="300"/>
      <c r="TZ16" s="300"/>
      <c r="UA16" s="300"/>
      <c r="UB16" s="300"/>
      <c r="UC16" s="300"/>
      <c r="UD16" s="300"/>
      <c r="UE16" s="300"/>
      <c r="UF16" s="300"/>
      <c r="UG16" s="300"/>
      <c r="UH16" s="300"/>
      <c r="UI16" s="300"/>
      <c r="UJ16" s="300"/>
      <c r="UK16" s="300"/>
      <c r="UL16" s="300"/>
      <c r="UM16" s="300"/>
      <c r="UN16" s="300"/>
      <c r="UO16" s="300"/>
      <c r="UP16" s="300"/>
      <c r="UQ16" s="300"/>
      <c r="UR16" s="300"/>
      <c r="US16" s="300"/>
      <c r="UT16" s="300"/>
      <c r="UU16" s="300"/>
      <c r="UV16" s="300"/>
      <c r="UW16" s="300"/>
      <c r="UX16" s="300"/>
      <c r="UY16" s="300"/>
      <c r="UZ16" s="300"/>
      <c r="VA16" s="300"/>
      <c r="VB16" s="300"/>
      <c r="VC16" s="300"/>
      <c r="VD16" s="300"/>
      <c r="VE16" s="300"/>
      <c r="VF16" s="300"/>
      <c r="VG16" s="300"/>
      <c r="VH16" s="300"/>
      <c r="VI16" s="300"/>
      <c r="VJ16" s="300"/>
      <c r="VK16" s="300"/>
      <c r="VL16" s="300"/>
      <c r="VM16" s="300"/>
      <c r="VN16" s="300"/>
      <c r="VO16" s="300"/>
      <c r="VP16" s="300"/>
      <c r="VQ16" s="300"/>
      <c r="VR16" s="300"/>
      <c r="VS16" s="300"/>
      <c r="VT16" s="300"/>
      <c r="VU16" s="300"/>
      <c r="VV16" s="300"/>
      <c r="VW16" s="300"/>
      <c r="VX16" s="300"/>
      <c r="VY16" s="300"/>
      <c r="VZ16" s="300"/>
      <c r="WA16" s="300"/>
      <c r="WB16" s="300"/>
      <c r="WC16" s="300"/>
      <c r="WD16" s="300"/>
      <c r="WE16" s="300"/>
      <c r="WF16" s="300"/>
      <c r="WG16" s="300"/>
      <c r="WH16" s="300"/>
      <c r="WI16" s="300"/>
      <c r="WJ16" s="300"/>
      <c r="WK16" s="300"/>
      <c r="WL16" s="300"/>
      <c r="WM16" s="300"/>
      <c r="WN16" s="300"/>
      <c r="WO16" s="300"/>
      <c r="WP16" s="300"/>
      <c r="WQ16" s="300"/>
      <c r="WR16" s="300"/>
      <c r="WS16" s="300"/>
      <c r="WT16" s="300"/>
      <c r="WU16" s="300"/>
      <c r="WV16" s="300"/>
      <c r="WW16" s="300"/>
      <c r="WX16" s="300"/>
      <c r="WY16" s="300"/>
      <c r="WZ16" s="300"/>
      <c r="XA16" s="300"/>
      <c r="XB16" s="300"/>
      <c r="XC16" s="300"/>
      <c r="XD16" s="300"/>
      <c r="XE16" s="300"/>
      <c r="XF16" s="300"/>
      <c r="XG16" s="300"/>
      <c r="XH16" s="300"/>
      <c r="XI16" s="300"/>
      <c r="XJ16" s="300"/>
      <c r="XK16" s="300"/>
      <c r="XL16" s="300"/>
      <c r="XM16" s="300"/>
      <c r="XN16" s="300"/>
      <c r="XO16" s="300"/>
      <c r="XP16" s="300"/>
      <c r="XQ16" s="300"/>
      <c r="XR16" s="300"/>
      <c r="XS16" s="300"/>
      <c r="XT16" s="300"/>
      <c r="XU16" s="300"/>
      <c r="XV16" s="300"/>
      <c r="XW16" s="300"/>
      <c r="XX16" s="300"/>
      <c r="XY16" s="300"/>
      <c r="XZ16" s="300"/>
      <c r="YA16" s="300"/>
      <c r="YB16" s="300"/>
      <c r="YC16" s="300"/>
      <c r="YD16" s="300"/>
      <c r="YE16" s="300"/>
      <c r="YF16" s="300"/>
      <c r="YG16" s="300"/>
      <c r="YH16" s="300"/>
      <c r="YI16" s="300"/>
      <c r="YJ16" s="300"/>
      <c r="YK16" s="300"/>
      <c r="YL16" s="300"/>
      <c r="YM16" s="300"/>
      <c r="YN16" s="300"/>
      <c r="YO16" s="300"/>
      <c r="YP16" s="300"/>
      <c r="YQ16" s="300"/>
      <c r="YR16" s="300"/>
      <c r="YS16" s="300"/>
      <c r="YT16" s="300"/>
      <c r="YU16" s="300"/>
      <c r="YV16" s="300"/>
      <c r="YW16" s="300"/>
      <c r="YX16" s="300"/>
      <c r="YY16" s="300"/>
      <c r="YZ16" s="300"/>
      <c r="ZA16" s="300"/>
      <c r="ZB16" s="300"/>
      <c r="ZC16" s="300"/>
      <c r="ZD16" s="300"/>
      <c r="ZE16" s="300"/>
      <c r="ZF16" s="300"/>
      <c r="ZG16" s="300"/>
      <c r="ZH16" s="300"/>
      <c r="ZI16" s="300"/>
      <c r="ZJ16" s="300"/>
      <c r="ZK16" s="300"/>
      <c r="ZL16" s="300"/>
      <c r="ZM16" s="300"/>
      <c r="ZN16" s="300"/>
      <c r="ZO16" s="300"/>
      <c r="ZP16" s="300"/>
      <c r="ZQ16" s="300"/>
      <c r="ZR16" s="300"/>
      <c r="ZS16" s="300"/>
      <c r="ZT16" s="300"/>
      <c r="ZU16" s="300"/>
      <c r="ZV16" s="300"/>
      <c r="ZW16" s="300"/>
      <c r="ZX16" s="300"/>
      <c r="ZY16" s="300"/>
      <c r="ZZ16" s="300"/>
      <c r="AAA16" s="300"/>
      <c r="AAB16" s="300"/>
      <c r="AAC16" s="300"/>
      <c r="AAD16" s="300"/>
      <c r="AAE16" s="300"/>
      <c r="AAF16" s="300"/>
      <c r="AAG16" s="300"/>
      <c r="AAH16" s="300"/>
      <c r="AAI16" s="300"/>
      <c r="AAJ16" s="300"/>
      <c r="AAK16" s="300"/>
      <c r="AAL16" s="300"/>
      <c r="AAM16" s="300"/>
      <c r="AAN16" s="300"/>
      <c r="AAO16" s="300"/>
      <c r="AAP16" s="300"/>
      <c r="AAQ16" s="300"/>
      <c r="AAR16" s="300"/>
      <c r="AAS16" s="300"/>
      <c r="AAT16" s="300"/>
      <c r="AAU16" s="300"/>
      <c r="AAV16" s="300"/>
      <c r="AAW16" s="300"/>
      <c r="AAX16" s="300"/>
      <c r="AAY16" s="300"/>
      <c r="AAZ16" s="300"/>
      <c r="ABA16" s="300"/>
      <c r="ABB16" s="300"/>
      <c r="ABC16" s="300"/>
      <c r="ABD16" s="300"/>
      <c r="ABE16" s="300"/>
      <c r="ABF16" s="300"/>
      <c r="ABG16" s="300"/>
      <c r="ABH16" s="300"/>
      <c r="ABI16" s="300"/>
      <c r="ABJ16" s="300"/>
      <c r="ABK16" s="300"/>
      <c r="ABL16" s="300"/>
      <c r="ABM16" s="300"/>
      <c r="ABN16" s="300"/>
      <c r="ABO16" s="300"/>
      <c r="ABP16" s="300"/>
      <c r="ABQ16" s="300"/>
      <c r="ABR16" s="300"/>
      <c r="ABS16" s="300"/>
      <c r="ABT16" s="300"/>
      <c r="ABU16" s="300"/>
      <c r="ABV16" s="300"/>
      <c r="ABW16" s="300"/>
      <c r="ABX16" s="300"/>
      <c r="ABY16" s="300"/>
      <c r="ABZ16" s="300"/>
      <c r="ACA16" s="300"/>
      <c r="ACB16" s="300"/>
      <c r="ACC16" s="300"/>
      <c r="ACD16" s="300"/>
      <c r="ACE16" s="300"/>
      <c r="ACF16" s="300"/>
      <c r="ACG16" s="300"/>
      <c r="ACH16" s="300"/>
      <c r="ACI16" s="300"/>
      <c r="ACJ16" s="300"/>
      <c r="ACK16" s="300"/>
      <c r="ACL16" s="300"/>
      <c r="ACM16" s="300"/>
      <c r="ACN16" s="300"/>
      <c r="ACO16" s="300"/>
      <c r="ACP16" s="300"/>
      <c r="ACQ16" s="300"/>
      <c r="ACR16" s="300"/>
      <c r="ACS16" s="300"/>
      <c r="ACT16" s="300"/>
      <c r="ACU16" s="300"/>
      <c r="ACV16" s="300"/>
      <c r="ACW16" s="300"/>
      <c r="ACX16" s="300"/>
      <c r="ACY16" s="300"/>
      <c r="ACZ16" s="300"/>
      <c r="ADA16" s="300"/>
      <c r="ADB16" s="300"/>
      <c r="ADC16" s="300"/>
      <c r="ADD16" s="300"/>
      <c r="ADE16" s="300"/>
      <c r="ADF16" s="300"/>
      <c r="ADG16" s="300"/>
      <c r="ADH16" s="300"/>
      <c r="ADI16" s="300"/>
      <c r="ADJ16" s="300"/>
      <c r="ADK16" s="300"/>
      <c r="ADL16" s="300"/>
      <c r="ADM16" s="300"/>
      <c r="ADN16" s="300"/>
      <c r="ADO16" s="300"/>
      <c r="ADP16" s="300"/>
      <c r="ADQ16" s="300"/>
      <c r="ADR16" s="300"/>
      <c r="ADS16" s="300"/>
      <c r="ADT16" s="300"/>
      <c r="ADU16" s="300"/>
      <c r="ADV16" s="300"/>
      <c r="ADW16" s="300"/>
      <c r="ADX16" s="300"/>
      <c r="ADY16" s="300"/>
      <c r="ADZ16" s="300"/>
      <c r="AEA16" s="300"/>
      <c r="AEB16" s="300"/>
      <c r="AEC16" s="300"/>
      <c r="AED16" s="300"/>
      <c r="AEE16" s="300"/>
      <c r="AEF16" s="300"/>
      <c r="AEG16" s="300"/>
      <c r="AEH16" s="300"/>
      <c r="AEI16" s="300"/>
      <c r="AEJ16" s="300"/>
      <c r="AEK16" s="300"/>
      <c r="AEL16" s="300"/>
      <c r="AEM16" s="300"/>
      <c r="AEN16" s="300"/>
      <c r="AEO16" s="300"/>
      <c r="AEP16" s="300"/>
      <c r="AEQ16" s="300"/>
      <c r="AER16" s="300"/>
      <c r="AES16" s="300"/>
      <c r="AET16" s="300"/>
      <c r="AEU16" s="300"/>
      <c r="AEV16" s="300"/>
      <c r="AEW16" s="300"/>
      <c r="AEX16" s="300"/>
      <c r="AEY16" s="300"/>
      <c r="AEZ16" s="300"/>
      <c r="AFA16" s="300"/>
      <c r="AFB16" s="300"/>
      <c r="AFC16" s="300"/>
      <c r="AFD16" s="300"/>
      <c r="AFE16" s="300"/>
      <c r="AFF16" s="300"/>
      <c r="AFG16" s="300"/>
      <c r="AFH16" s="300"/>
      <c r="AFI16" s="300"/>
      <c r="AFJ16" s="300"/>
      <c r="AFK16" s="300"/>
      <c r="AFL16" s="300"/>
      <c r="AFM16" s="300"/>
      <c r="AFN16" s="300"/>
      <c r="AFO16" s="300"/>
      <c r="AFP16" s="300"/>
      <c r="AFQ16" s="300"/>
      <c r="AFR16" s="300"/>
      <c r="AFS16" s="300"/>
      <c r="AFT16" s="300"/>
      <c r="AFU16" s="300"/>
      <c r="AFV16" s="300"/>
      <c r="AFW16" s="300"/>
      <c r="AFX16" s="300"/>
      <c r="AFY16" s="300"/>
      <c r="AFZ16" s="300"/>
      <c r="AGA16" s="300"/>
      <c r="AGB16" s="300"/>
      <c r="AGC16" s="300"/>
      <c r="AGD16" s="300"/>
      <c r="AGE16" s="300"/>
      <c r="AGF16" s="300"/>
      <c r="AGG16" s="300"/>
      <c r="AGH16" s="300"/>
      <c r="AGI16" s="300"/>
      <c r="AGJ16" s="300"/>
      <c r="AGK16" s="300"/>
      <c r="AGL16" s="300"/>
      <c r="AGM16" s="300"/>
      <c r="AGN16" s="300"/>
      <c r="AGO16" s="300"/>
      <c r="AGP16" s="300"/>
      <c r="AGQ16" s="300"/>
      <c r="AGR16" s="300"/>
      <c r="AGS16" s="300"/>
      <c r="AGT16" s="300"/>
      <c r="AGU16" s="300"/>
      <c r="AGV16" s="300"/>
      <c r="AGW16" s="300"/>
      <c r="AGX16" s="300"/>
      <c r="AGY16" s="300"/>
      <c r="AGZ16" s="300"/>
      <c r="AHA16" s="300"/>
      <c r="AHB16" s="300"/>
      <c r="AHC16" s="300"/>
      <c r="AHD16" s="300"/>
      <c r="AHE16" s="300"/>
      <c r="AHF16" s="300"/>
      <c r="AHG16" s="300"/>
      <c r="AHH16" s="300"/>
      <c r="AHI16" s="300"/>
      <c r="AHJ16" s="300"/>
      <c r="AHK16" s="300"/>
      <c r="AHL16" s="300"/>
      <c r="AHM16" s="300"/>
      <c r="AHN16" s="300"/>
      <c r="AHO16" s="300"/>
      <c r="AHP16" s="300"/>
      <c r="AHQ16" s="300"/>
      <c r="AHR16" s="300"/>
      <c r="AHS16" s="300"/>
      <c r="AHT16" s="300"/>
      <c r="AHU16" s="300"/>
      <c r="AHV16" s="300"/>
      <c r="AHW16" s="300"/>
      <c r="AHX16" s="300"/>
      <c r="AHY16" s="300"/>
      <c r="AHZ16" s="300"/>
      <c r="AIA16" s="300"/>
      <c r="AIB16" s="300"/>
      <c r="AIC16" s="300"/>
      <c r="AID16" s="300"/>
      <c r="AIE16" s="300"/>
      <c r="AIF16" s="300"/>
      <c r="AIG16" s="300"/>
      <c r="AIH16" s="300"/>
      <c r="AII16" s="300"/>
      <c r="AIJ16" s="300"/>
      <c r="AIK16" s="300"/>
      <c r="AIL16" s="300"/>
      <c r="AIM16" s="300"/>
      <c r="AIN16" s="300"/>
      <c r="AIO16" s="300"/>
      <c r="AIP16" s="300"/>
      <c r="AIQ16" s="300"/>
      <c r="AIR16" s="300"/>
      <c r="AIS16" s="300"/>
      <c r="AIT16" s="300"/>
      <c r="AIU16" s="300"/>
      <c r="AIV16" s="300"/>
      <c r="AIW16" s="300"/>
      <c r="AIX16" s="300"/>
      <c r="AIY16" s="300"/>
      <c r="AIZ16" s="300"/>
      <c r="AJA16" s="300"/>
      <c r="AJB16" s="300"/>
      <c r="AJC16" s="300"/>
      <c r="AJD16" s="300"/>
      <c r="AJE16" s="300"/>
      <c r="AJF16" s="300"/>
      <c r="AJG16" s="300"/>
      <c r="AJH16" s="300"/>
      <c r="AJI16" s="300"/>
      <c r="AJJ16" s="300"/>
      <c r="AJK16" s="300"/>
      <c r="AJL16" s="300"/>
      <c r="AJM16" s="300"/>
      <c r="AJN16" s="300"/>
      <c r="AJO16" s="300"/>
      <c r="AJP16" s="300"/>
      <c r="AJQ16" s="300"/>
      <c r="AJR16" s="300"/>
      <c r="AJS16" s="300"/>
      <c r="AJT16" s="300"/>
      <c r="AJU16" s="300"/>
      <c r="AJV16" s="300"/>
      <c r="AJW16" s="300"/>
      <c r="AJX16" s="300"/>
      <c r="AJY16" s="300"/>
      <c r="AJZ16" s="300"/>
      <c r="AKA16" s="300"/>
      <c r="AKB16" s="300"/>
      <c r="AKC16" s="300"/>
      <c r="AKD16" s="300"/>
      <c r="AKE16" s="300"/>
      <c r="AKF16" s="300"/>
      <c r="AKG16" s="300"/>
      <c r="AKH16" s="300"/>
      <c r="AKI16" s="300"/>
      <c r="AKJ16" s="300"/>
      <c r="AKK16" s="300"/>
      <c r="AKL16" s="300"/>
      <c r="AKM16" s="300"/>
      <c r="AKN16" s="300"/>
      <c r="AKO16" s="300"/>
      <c r="AKP16" s="300"/>
      <c r="AKQ16" s="300"/>
      <c r="AKR16" s="300"/>
      <c r="AKS16" s="300"/>
      <c r="AKT16" s="300"/>
      <c r="AKU16" s="300"/>
      <c r="AKV16" s="300"/>
      <c r="AKW16" s="300"/>
      <c r="AKX16" s="300"/>
      <c r="AKY16" s="300"/>
      <c r="AKZ16" s="300"/>
      <c r="ALA16" s="300"/>
      <c r="ALB16" s="300"/>
      <c r="ALC16" s="300"/>
      <c r="ALD16" s="300"/>
      <c r="ALE16" s="300"/>
      <c r="ALF16" s="300"/>
      <c r="ALG16" s="300"/>
      <c r="ALH16" s="300"/>
      <c r="ALI16" s="300"/>
      <c r="ALJ16" s="300"/>
      <c r="ALK16" s="300"/>
      <c r="ALL16" s="300"/>
      <c r="ALM16" s="300"/>
      <c r="ALN16" s="300"/>
      <c r="ALO16" s="300"/>
      <c r="ALP16" s="300"/>
      <c r="ALQ16" s="300"/>
      <c r="ALR16" s="300"/>
      <c r="ALS16" s="300"/>
      <c r="ALT16" s="300"/>
      <c r="ALU16" s="300"/>
      <c r="ALV16" s="300"/>
      <c r="ALW16" s="300"/>
      <c r="ALX16" s="300"/>
      <c r="ALY16" s="300"/>
      <c r="ALZ16" s="300"/>
      <c r="AMA16" s="300"/>
      <c r="AMB16" s="300"/>
      <c r="AMC16" s="300"/>
      <c r="AMD16" s="300"/>
      <c r="AME16" s="300"/>
      <c r="AMF16" s="300"/>
      <c r="AMG16" s="300"/>
      <c r="AMH16" s="300"/>
      <c r="AMI16" s="300"/>
      <c r="AMJ16" s="300"/>
      <c r="AMK16" s="300"/>
    </row>
    <row r="17" spans="1:1025" ht="61.5" customHeight="1">
      <c r="A17" s="270" t="s">
        <v>218</v>
      </c>
      <c r="B17" s="270" t="s">
        <v>353</v>
      </c>
      <c r="C17" s="270" t="s">
        <v>219</v>
      </c>
      <c r="D17" s="216" t="s">
        <v>220</v>
      </c>
      <c r="E17" s="311" t="s">
        <v>413</v>
      </c>
      <c r="F17" s="295" t="s">
        <v>414</v>
      </c>
      <c r="G17" s="213">
        <f t="shared" si="1"/>
        <v>1530820</v>
      </c>
      <c r="H17" s="218">
        <v>1530820</v>
      </c>
      <c r="I17" s="217">
        <v>0</v>
      </c>
      <c r="J17" s="218">
        <v>0</v>
      </c>
      <c r="K17" s="209"/>
    </row>
    <row r="18" spans="1:1025" ht="64.5" customHeight="1">
      <c r="A18" s="270" t="s">
        <v>221</v>
      </c>
      <c r="B18" s="270" t="s">
        <v>354</v>
      </c>
      <c r="C18" s="270" t="s">
        <v>222</v>
      </c>
      <c r="D18" s="216" t="s">
        <v>223</v>
      </c>
      <c r="E18" s="311" t="str">
        <f>E17</f>
        <v>Програма розвитку охорони здоров’я   Білозірської сільської територіальної громади на 2021-2025 роки (зі змінами)</v>
      </c>
      <c r="F18" s="295" t="str">
        <f>F17</f>
        <v>рішення сільської ради від 22.12.2020 року № 4-23/VIII, зміни від 22.12.2021 № 25-18/VIII, 30.01.2023 №46-4/VIII, 28.02.2023 № 47-3/VIII</v>
      </c>
      <c r="G18" s="213">
        <f t="shared" si="1"/>
        <v>300000</v>
      </c>
      <c r="H18" s="218">
        <v>300000</v>
      </c>
      <c r="I18" s="217">
        <v>0</v>
      </c>
      <c r="J18" s="218">
        <v>0</v>
      </c>
      <c r="K18" s="209"/>
    </row>
    <row r="19" spans="1:1025" s="301" customFormat="1" ht="36.75" customHeight="1">
      <c r="A19" s="196"/>
      <c r="B19" s="196">
        <v>3000</v>
      </c>
      <c r="C19" s="196"/>
      <c r="D19" s="212" t="s">
        <v>224</v>
      </c>
      <c r="E19" s="333"/>
      <c r="F19" s="298"/>
      <c r="G19" s="213">
        <f>SUM(G20:G26)</f>
        <v>3594851</v>
      </c>
      <c r="H19" s="213">
        <f>SUM(H20:H26)</f>
        <v>3594851</v>
      </c>
      <c r="I19" s="213">
        <f>SUM(I20:I26)</f>
        <v>0</v>
      </c>
      <c r="J19" s="213">
        <f>SUM(J20:J26)</f>
        <v>0</v>
      </c>
      <c r="K19" s="299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0"/>
      <c r="CC19" s="300"/>
      <c r="CD19" s="300"/>
      <c r="CE19" s="300"/>
      <c r="CF19" s="300"/>
      <c r="CG19" s="300"/>
      <c r="CH19" s="300"/>
      <c r="CI19" s="300"/>
      <c r="CJ19" s="300"/>
      <c r="CK19" s="300"/>
      <c r="CL19" s="300"/>
      <c r="CM19" s="300"/>
      <c r="CN19" s="300"/>
      <c r="CO19" s="300"/>
      <c r="CP19" s="300"/>
      <c r="CQ19" s="300"/>
      <c r="CR19" s="300"/>
      <c r="CS19" s="300"/>
      <c r="CT19" s="300"/>
      <c r="CU19" s="300"/>
      <c r="CV19" s="300"/>
      <c r="CW19" s="300"/>
      <c r="CX19" s="300"/>
      <c r="CY19" s="300"/>
      <c r="CZ19" s="300"/>
      <c r="DA19" s="300"/>
      <c r="DB19" s="300"/>
      <c r="DC19" s="300"/>
      <c r="DD19" s="300"/>
      <c r="DE19" s="300"/>
      <c r="DF19" s="300"/>
      <c r="DG19" s="300"/>
      <c r="DH19" s="300"/>
      <c r="DI19" s="300"/>
      <c r="DJ19" s="300"/>
      <c r="DK19" s="300"/>
      <c r="DL19" s="300"/>
      <c r="DM19" s="300"/>
      <c r="DN19" s="300"/>
      <c r="DO19" s="300"/>
      <c r="DP19" s="300"/>
      <c r="DQ19" s="300"/>
      <c r="DR19" s="300"/>
      <c r="DS19" s="300"/>
      <c r="DT19" s="300"/>
      <c r="DU19" s="300"/>
      <c r="DV19" s="300"/>
      <c r="DW19" s="300"/>
      <c r="DX19" s="300"/>
      <c r="DY19" s="300"/>
      <c r="DZ19" s="300"/>
      <c r="EA19" s="300"/>
      <c r="EB19" s="300"/>
      <c r="EC19" s="300"/>
      <c r="ED19" s="300"/>
      <c r="EE19" s="300"/>
      <c r="EF19" s="300"/>
      <c r="EG19" s="300"/>
      <c r="EH19" s="300"/>
      <c r="EI19" s="300"/>
      <c r="EJ19" s="300"/>
      <c r="EK19" s="300"/>
      <c r="EL19" s="300"/>
      <c r="EM19" s="300"/>
      <c r="EN19" s="300"/>
      <c r="EO19" s="300"/>
      <c r="EP19" s="300"/>
      <c r="EQ19" s="300"/>
      <c r="ER19" s="300"/>
      <c r="ES19" s="300"/>
      <c r="ET19" s="300"/>
      <c r="EU19" s="300"/>
      <c r="EV19" s="300"/>
      <c r="EW19" s="300"/>
      <c r="EX19" s="300"/>
      <c r="EY19" s="300"/>
      <c r="EZ19" s="300"/>
      <c r="FA19" s="300"/>
      <c r="FB19" s="300"/>
      <c r="FC19" s="300"/>
      <c r="FD19" s="300"/>
      <c r="FE19" s="300"/>
      <c r="FF19" s="300"/>
      <c r="FG19" s="300"/>
      <c r="FH19" s="300"/>
      <c r="FI19" s="300"/>
      <c r="FJ19" s="300"/>
      <c r="FK19" s="300"/>
      <c r="FL19" s="300"/>
      <c r="FM19" s="300"/>
      <c r="FN19" s="300"/>
      <c r="FO19" s="300"/>
      <c r="FP19" s="300"/>
      <c r="FQ19" s="300"/>
      <c r="FR19" s="300"/>
      <c r="FS19" s="300"/>
      <c r="FT19" s="300"/>
      <c r="FU19" s="300"/>
      <c r="FV19" s="300"/>
      <c r="FW19" s="300"/>
      <c r="FX19" s="300"/>
      <c r="FY19" s="300"/>
      <c r="FZ19" s="300"/>
      <c r="GA19" s="300"/>
      <c r="GB19" s="300"/>
      <c r="GC19" s="300"/>
      <c r="GD19" s="300"/>
      <c r="GE19" s="300"/>
      <c r="GF19" s="300"/>
      <c r="GG19" s="300"/>
      <c r="GH19" s="300"/>
      <c r="GI19" s="300"/>
      <c r="GJ19" s="300"/>
      <c r="GK19" s="300"/>
      <c r="GL19" s="300"/>
      <c r="GM19" s="300"/>
      <c r="GN19" s="300"/>
      <c r="GO19" s="300"/>
      <c r="GP19" s="300"/>
      <c r="GQ19" s="300"/>
      <c r="GR19" s="300"/>
      <c r="GS19" s="300"/>
      <c r="GT19" s="300"/>
      <c r="GU19" s="300"/>
      <c r="GV19" s="300"/>
      <c r="GW19" s="300"/>
      <c r="GX19" s="300"/>
      <c r="GY19" s="300"/>
      <c r="GZ19" s="300"/>
      <c r="HA19" s="300"/>
      <c r="HB19" s="300"/>
      <c r="HC19" s="300"/>
      <c r="HD19" s="300"/>
      <c r="HE19" s="300"/>
      <c r="HF19" s="300"/>
      <c r="HG19" s="300"/>
      <c r="HH19" s="300"/>
      <c r="HI19" s="300"/>
      <c r="HJ19" s="300"/>
      <c r="HK19" s="300"/>
      <c r="HL19" s="300"/>
      <c r="HM19" s="300"/>
      <c r="HN19" s="300"/>
      <c r="HO19" s="300"/>
      <c r="HP19" s="300"/>
      <c r="HQ19" s="300"/>
      <c r="HR19" s="300"/>
      <c r="HS19" s="300"/>
      <c r="HT19" s="300"/>
      <c r="HU19" s="300"/>
      <c r="HV19" s="300"/>
      <c r="HW19" s="300"/>
      <c r="HX19" s="300"/>
      <c r="HY19" s="300"/>
      <c r="HZ19" s="300"/>
      <c r="IA19" s="300"/>
      <c r="IB19" s="300"/>
      <c r="IC19" s="300"/>
      <c r="ID19" s="300"/>
      <c r="IE19" s="300"/>
      <c r="IF19" s="300"/>
      <c r="IG19" s="300"/>
      <c r="IH19" s="300"/>
      <c r="II19" s="300"/>
      <c r="IJ19" s="300"/>
      <c r="IK19" s="300"/>
      <c r="IL19" s="300"/>
      <c r="IM19" s="300"/>
      <c r="IN19" s="300"/>
      <c r="IO19" s="300"/>
      <c r="IP19" s="300"/>
      <c r="IQ19" s="300"/>
      <c r="IR19" s="300"/>
      <c r="IS19" s="300"/>
      <c r="IT19" s="300"/>
      <c r="IU19" s="300"/>
      <c r="IV19" s="300"/>
      <c r="IW19" s="300"/>
      <c r="IX19" s="300"/>
      <c r="IY19" s="300"/>
      <c r="IZ19" s="300"/>
      <c r="JA19" s="300"/>
      <c r="JB19" s="300"/>
      <c r="JC19" s="300"/>
      <c r="JD19" s="300"/>
      <c r="JE19" s="300"/>
      <c r="JF19" s="300"/>
      <c r="JG19" s="300"/>
      <c r="JH19" s="300"/>
      <c r="JI19" s="300"/>
      <c r="JJ19" s="300"/>
      <c r="JK19" s="300"/>
      <c r="JL19" s="300"/>
      <c r="JM19" s="300"/>
      <c r="JN19" s="300"/>
      <c r="JO19" s="300"/>
      <c r="JP19" s="300"/>
      <c r="JQ19" s="300"/>
      <c r="JR19" s="300"/>
      <c r="JS19" s="300"/>
      <c r="JT19" s="300"/>
      <c r="JU19" s="300"/>
      <c r="JV19" s="300"/>
      <c r="JW19" s="300"/>
      <c r="JX19" s="300"/>
      <c r="JY19" s="300"/>
      <c r="JZ19" s="300"/>
      <c r="KA19" s="300"/>
      <c r="KB19" s="300"/>
      <c r="KC19" s="300"/>
      <c r="KD19" s="300"/>
      <c r="KE19" s="300"/>
      <c r="KF19" s="300"/>
      <c r="KG19" s="300"/>
      <c r="KH19" s="300"/>
      <c r="KI19" s="300"/>
      <c r="KJ19" s="300"/>
      <c r="KK19" s="300"/>
      <c r="KL19" s="300"/>
      <c r="KM19" s="300"/>
      <c r="KN19" s="300"/>
      <c r="KO19" s="300"/>
      <c r="KP19" s="300"/>
      <c r="KQ19" s="300"/>
      <c r="KR19" s="300"/>
      <c r="KS19" s="300"/>
      <c r="KT19" s="300"/>
      <c r="KU19" s="300"/>
      <c r="KV19" s="300"/>
      <c r="KW19" s="300"/>
      <c r="KX19" s="300"/>
      <c r="KY19" s="300"/>
      <c r="KZ19" s="300"/>
      <c r="LA19" s="300"/>
      <c r="LB19" s="300"/>
      <c r="LC19" s="300"/>
      <c r="LD19" s="300"/>
      <c r="LE19" s="300"/>
      <c r="LF19" s="300"/>
      <c r="LG19" s="300"/>
      <c r="LH19" s="300"/>
      <c r="LI19" s="300"/>
      <c r="LJ19" s="300"/>
      <c r="LK19" s="300"/>
      <c r="LL19" s="300"/>
      <c r="LM19" s="300"/>
      <c r="LN19" s="300"/>
      <c r="LO19" s="300"/>
      <c r="LP19" s="300"/>
      <c r="LQ19" s="300"/>
      <c r="LR19" s="300"/>
      <c r="LS19" s="300"/>
      <c r="LT19" s="300"/>
      <c r="LU19" s="300"/>
      <c r="LV19" s="300"/>
      <c r="LW19" s="300"/>
      <c r="LX19" s="300"/>
      <c r="LY19" s="300"/>
      <c r="LZ19" s="300"/>
      <c r="MA19" s="300"/>
      <c r="MB19" s="300"/>
      <c r="MC19" s="300"/>
      <c r="MD19" s="300"/>
      <c r="ME19" s="300"/>
      <c r="MF19" s="300"/>
      <c r="MG19" s="300"/>
      <c r="MH19" s="300"/>
      <c r="MI19" s="300"/>
      <c r="MJ19" s="300"/>
      <c r="MK19" s="300"/>
      <c r="ML19" s="300"/>
      <c r="MM19" s="300"/>
      <c r="MN19" s="300"/>
      <c r="MO19" s="300"/>
      <c r="MP19" s="300"/>
      <c r="MQ19" s="300"/>
      <c r="MR19" s="300"/>
      <c r="MS19" s="300"/>
      <c r="MT19" s="300"/>
      <c r="MU19" s="300"/>
      <c r="MV19" s="300"/>
      <c r="MW19" s="300"/>
      <c r="MX19" s="300"/>
      <c r="MY19" s="300"/>
      <c r="MZ19" s="300"/>
      <c r="NA19" s="300"/>
      <c r="NB19" s="300"/>
      <c r="NC19" s="300"/>
      <c r="ND19" s="300"/>
      <c r="NE19" s="300"/>
      <c r="NF19" s="300"/>
      <c r="NG19" s="300"/>
      <c r="NH19" s="300"/>
      <c r="NI19" s="300"/>
      <c r="NJ19" s="300"/>
      <c r="NK19" s="300"/>
      <c r="NL19" s="300"/>
      <c r="NM19" s="300"/>
      <c r="NN19" s="300"/>
      <c r="NO19" s="300"/>
      <c r="NP19" s="300"/>
      <c r="NQ19" s="300"/>
      <c r="NR19" s="300"/>
      <c r="NS19" s="300"/>
      <c r="NT19" s="300"/>
      <c r="NU19" s="300"/>
      <c r="NV19" s="300"/>
      <c r="NW19" s="300"/>
      <c r="NX19" s="300"/>
      <c r="NY19" s="300"/>
      <c r="NZ19" s="300"/>
      <c r="OA19" s="300"/>
      <c r="OB19" s="300"/>
      <c r="OC19" s="300"/>
      <c r="OD19" s="300"/>
      <c r="OE19" s="300"/>
      <c r="OF19" s="300"/>
      <c r="OG19" s="300"/>
      <c r="OH19" s="300"/>
      <c r="OI19" s="300"/>
      <c r="OJ19" s="300"/>
      <c r="OK19" s="300"/>
      <c r="OL19" s="300"/>
      <c r="OM19" s="300"/>
      <c r="ON19" s="300"/>
      <c r="OO19" s="300"/>
      <c r="OP19" s="300"/>
      <c r="OQ19" s="300"/>
      <c r="OR19" s="300"/>
      <c r="OS19" s="300"/>
      <c r="OT19" s="300"/>
      <c r="OU19" s="300"/>
      <c r="OV19" s="300"/>
      <c r="OW19" s="300"/>
      <c r="OX19" s="300"/>
      <c r="OY19" s="300"/>
      <c r="OZ19" s="300"/>
      <c r="PA19" s="300"/>
      <c r="PB19" s="300"/>
      <c r="PC19" s="300"/>
      <c r="PD19" s="300"/>
      <c r="PE19" s="300"/>
      <c r="PF19" s="300"/>
      <c r="PG19" s="300"/>
      <c r="PH19" s="300"/>
      <c r="PI19" s="300"/>
      <c r="PJ19" s="300"/>
      <c r="PK19" s="300"/>
      <c r="PL19" s="300"/>
      <c r="PM19" s="300"/>
      <c r="PN19" s="300"/>
      <c r="PO19" s="300"/>
      <c r="PP19" s="300"/>
      <c r="PQ19" s="300"/>
      <c r="PR19" s="300"/>
      <c r="PS19" s="300"/>
      <c r="PT19" s="300"/>
      <c r="PU19" s="300"/>
      <c r="PV19" s="300"/>
      <c r="PW19" s="300"/>
      <c r="PX19" s="300"/>
      <c r="PY19" s="300"/>
      <c r="PZ19" s="300"/>
      <c r="QA19" s="300"/>
      <c r="QB19" s="300"/>
      <c r="QC19" s="300"/>
      <c r="QD19" s="300"/>
      <c r="QE19" s="300"/>
      <c r="QF19" s="300"/>
      <c r="QG19" s="300"/>
      <c r="QH19" s="300"/>
      <c r="QI19" s="300"/>
      <c r="QJ19" s="300"/>
      <c r="QK19" s="300"/>
      <c r="QL19" s="300"/>
      <c r="QM19" s="300"/>
      <c r="QN19" s="300"/>
      <c r="QO19" s="300"/>
      <c r="QP19" s="300"/>
      <c r="QQ19" s="300"/>
      <c r="QR19" s="300"/>
      <c r="QS19" s="300"/>
      <c r="QT19" s="300"/>
      <c r="QU19" s="300"/>
      <c r="QV19" s="300"/>
      <c r="QW19" s="300"/>
      <c r="QX19" s="300"/>
      <c r="QY19" s="300"/>
      <c r="QZ19" s="300"/>
      <c r="RA19" s="300"/>
      <c r="RB19" s="300"/>
      <c r="RC19" s="300"/>
      <c r="RD19" s="300"/>
      <c r="RE19" s="300"/>
      <c r="RF19" s="300"/>
      <c r="RG19" s="300"/>
      <c r="RH19" s="300"/>
      <c r="RI19" s="300"/>
      <c r="RJ19" s="300"/>
      <c r="RK19" s="300"/>
      <c r="RL19" s="300"/>
      <c r="RM19" s="300"/>
      <c r="RN19" s="300"/>
      <c r="RO19" s="300"/>
      <c r="RP19" s="300"/>
      <c r="RQ19" s="300"/>
      <c r="RR19" s="300"/>
      <c r="RS19" s="300"/>
      <c r="RT19" s="300"/>
      <c r="RU19" s="300"/>
      <c r="RV19" s="300"/>
      <c r="RW19" s="300"/>
      <c r="RX19" s="300"/>
      <c r="RY19" s="300"/>
      <c r="RZ19" s="300"/>
      <c r="SA19" s="300"/>
      <c r="SB19" s="300"/>
      <c r="SC19" s="300"/>
      <c r="SD19" s="300"/>
      <c r="SE19" s="300"/>
      <c r="SF19" s="300"/>
      <c r="SG19" s="300"/>
      <c r="SH19" s="300"/>
      <c r="SI19" s="300"/>
      <c r="SJ19" s="300"/>
      <c r="SK19" s="300"/>
      <c r="SL19" s="300"/>
      <c r="SM19" s="300"/>
      <c r="SN19" s="300"/>
      <c r="SO19" s="300"/>
      <c r="SP19" s="300"/>
      <c r="SQ19" s="300"/>
      <c r="SR19" s="300"/>
      <c r="SS19" s="300"/>
      <c r="ST19" s="300"/>
      <c r="SU19" s="300"/>
      <c r="SV19" s="300"/>
      <c r="SW19" s="300"/>
      <c r="SX19" s="300"/>
      <c r="SY19" s="300"/>
      <c r="SZ19" s="300"/>
      <c r="TA19" s="300"/>
      <c r="TB19" s="300"/>
      <c r="TC19" s="300"/>
      <c r="TD19" s="300"/>
      <c r="TE19" s="300"/>
      <c r="TF19" s="300"/>
      <c r="TG19" s="300"/>
      <c r="TH19" s="300"/>
      <c r="TI19" s="300"/>
      <c r="TJ19" s="300"/>
      <c r="TK19" s="300"/>
      <c r="TL19" s="300"/>
      <c r="TM19" s="300"/>
      <c r="TN19" s="300"/>
      <c r="TO19" s="300"/>
      <c r="TP19" s="300"/>
      <c r="TQ19" s="300"/>
      <c r="TR19" s="300"/>
      <c r="TS19" s="300"/>
      <c r="TT19" s="300"/>
      <c r="TU19" s="300"/>
      <c r="TV19" s="300"/>
      <c r="TW19" s="300"/>
      <c r="TX19" s="300"/>
      <c r="TY19" s="300"/>
      <c r="TZ19" s="300"/>
      <c r="UA19" s="300"/>
      <c r="UB19" s="300"/>
      <c r="UC19" s="300"/>
      <c r="UD19" s="300"/>
      <c r="UE19" s="300"/>
      <c r="UF19" s="300"/>
      <c r="UG19" s="300"/>
      <c r="UH19" s="300"/>
      <c r="UI19" s="300"/>
      <c r="UJ19" s="300"/>
      <c r="UK19" s="300"/>
      <c r="UL19" s="300"/>
      <c r="UM19" s="300"/>
      <c r="UN19" s="300"/>
      <c r="UO19" s="300"/>
      <c r="UP19" s="300"/>
      <c r="UQ19" s="300"/>
      <c r="UR19" s="300"/>
      <c r="US19" s="300"/>
      <c r="UT19" s="300"/>
      <c r="UU19" s="300"/>
      <c r="UV19" s="300"/>
      <c r="UW19" s="300"/>
      <c r="UX19" s="300"/>
      <c r="UY19" s="300"/>
      <c r="UZ19" s="300"/>
      <c r="VA19" s="300"/>
      <c r="VB19" s="300"/>
      <c r="VC19" s="300"/>
      <c r="VD19" s="300"/>
      <c r="VE19" s="300"/>
      <c r="VF19" s="300"/>
      <c r="VG19" s="300"/>
      <c r="VH19" s="300"/>
      <c r="VI19" s="300"/>
      <c r="VJ19" s="300"/>
      <c r="VK19" s="300"/>
      <c r="VL19" s="300"/>
      <c r="VM19" s="300"/>
      <c r="VN19" s="300"/>
      <c r="VO19" s="300"/>
      <c r="VP19" s="300"/>
      <c r="VQ19" s="300"/>
      <c r="VR19" s="300"/>
      <c r="VS19" s="300"/>
      <c r="VT19" s="300"/>
      <c r="VU19" s="300"/>
      <c r="VV19" s="300"/>
      <c r="VW19" s="300"/>
      <c r="VX19" s="300"/>
      <c r="VY19" s="300"/>
      <c r="VZ19" s="300"/>
      <c r="WA19" s="300"/>
      <c r="WB19" s="300"/>
      <c r="WC19" s="300"/>
      <c r="WD19" s="300"/>
      <c r="WE19" s="300"/>
      <c r="WF19" s="300"/>
      <c r="WG19" s="300"/>
      <c r="WH19" s="300"/>
      <c r="WI19" s="300"/>
      <c r="WJ19" s="300"/>
      <c r="WK19" s="300"/>
      <c r="WL19" s="300"/>
      <c r="WM19" s="300"/>
      <c r="WN19" s="300"/>
      <c r="WO19" s="300"/>
      <c r="WP19" s="300"/>
      <c r="WQ19" s="300"/>
      <c r="WR19" s="300"/>
      <c r="WS19" s="300"/>
      <c r="WT19" s="300"/>
      <c r="WU19" s="300"/>
      <c r="WV19" s="300"/>
      <c r="WW19" s="300"/>
      <c r="WX19" s="300"/>
      <c r="WY19" s="300"/>
      <c r="WZ19" s="300"/>
      <c r="XA19" s="300"/>
      <c r="XB19" s="300"/>
      <c r="XC19" s="300"/>
      <c r="XD19" s="300"/>
      <c r="XE19" s="300"/>
      <c r="XF19" s="300"/>
      <c r="XG19" s="300"/>
      <c r="XH19" s="300"/>
      <c r="XI19" s="300"/>
      <c r="XJ19" s="300"/>
      <c r="XK19" s="300"/>
      <c r="XL19" s="300"/>
      <c r="XM19" s="300"/>
      <c r="XN19" s="300"/>
      <c r="XO19" s="300"/>
      <c r="XP19" s="300"/>
      <c r="XQ19" s="300"/>
      <c r="XR19" s="300"/>
      <c r="XS19" s="300"/>
      <c r="XT19" s="300"/>
      <c r="XU19" s="300"/>
      <c r="XV19" s="300"/>
      <c r="XW19" s="300"/>
      <c r="XX19" s="300"/>
      <c r="XY19" s="300"/>
      <c r="XZ19" s="300"/>
      <c r="YA19" s="300"/>
      <c r="YB19" s="300"/>
      <c r="YC19" s="300"/>
      <c r="YD19" s="300"/>
      <c r="YE19" s="300"/>
      <c r="YF19" s="300"/>
      <c r="YG19" s="300"/>
      <c r="YH19" s="300"/>
      <c r="YI19" s="300"/>
      <c r="YJ19" s="300"/>
      <c r="YK19" s="300"/>
      <c r="YL19" s="300"/>
      <c r="YM19" s="300"/>
      <c r="YN19" s="300"/>
      <c r="YO19" s="300"/>
      <c r="YP19" s="300"/>
      <c r="YQ19" s="300"/>
      <c r="YR19" s="300"/>
      <c r="YS19" s="300"/>
      <c r="YT19" s="300"/>
      <c r="YU19" s="300"/>
      <c r="YV19" s="300"/>
      <c r="YW19" s="300"/>
      <c r="YX19" s="300"/>
      <c r="YY19" s="300"/>
      <c r="YZ19" s="300"/>
      <c r="ZA19" s="300"/>
      <c r="ZB19" s="300"/>
      <c r="ZC19" s="300"/>
      <c r="ZD19" s="300"/>
      <c r="ZE19" s="300"/>
      <c r="ZF19" s="300"/>
      <c r="ZG19" s="300"/>
      <c r="ZH19" s="300"/>
      <c r="ZI19" s="300"/>
      <c r="ZJ19" s="300"/>
      <c r="ZK19" s="300"/>
      <c r="ZL19" s="300"/>
      <c r="ZM19" s="300"/>
      <c r="ZN19" s="300"/>
      <c r="ZO19" s="300"/>
      <c r="ZP19" s="300"/>
      <c r="ZQ19" s="300"/>
      <c r="ZR19" s="300"/>
      <c r="ZS19" s="300"/>
      <c r="ZT19" s="300"/>
      <c r="ZU19" s="300"/>
      <c r="ZV19" s="300"/>
      <c r="ZW19" s="300"/>
      <c r="ZX19" s="300"/>
      <c r="ZY19" s="300"/>
      <c r="ZZ19" s="300"/>
      <c r="AAA19" s="300"/>
      <c r="AAB19" s="300"/>
      <c r="AAC19" s="300"/>
      <c r="AAD19" s="300"/>
      <c r="AAE19" s="300"/>
      <c r="AAF19" s="300"/>
      <c r="AAG19" s="300"/>
      <c r="AAH19" s="300"/>
      <c r="AAI19" s="300"/>
      <c r="AAJ19" s="300"/>
      <c r="AAK19" s="300"/>
      <c r="AAL19" s="300"/>
      <c r="AAM19" s="300"/>
      <c r="AAN19" s="300"/>
      <c r="AAO19" s="300"/>
      <c r="AAP19" s="300"/>
      <c r="AAQ19" s="300"/>
      <c r="AAR19" s="300"/>
      <c r="AAS19" s="300"/>
      <c r="AAT19" s="300"/>
      <c r="AAU19" s="300"/>
      <c r="AAV19" s="300"/>
      <c r="AAW19" s="300"/>
      <c r="AAX19" s="300"/>
      <c r="AAY19" s="300"/>
      <c r="AAZ19" s="300"/>
      <c r="ABA19" s="300"/>
      <c r="ABB19" s="300"/>
      <c r="ABC19" s="300"/>
      <c r="ABD19" s="300"/>
      <c r="ABE19" s="300"/>
      <c r="ABF19" s="300"/>
      <c r="ABG19" s="300"/>
      <c r="ABH19" s="300"/>
      <c r="ABI19" s="300"/>
      <c r="ABJ19" s="300"/>
      <c r="ABK19" s="300"/>
      <c r="ABL19" s="300"/>
      <c r="ABM19" s="300"/>
      <c r="ABN19" s="300"/>
      <c r="ABO19" s="300"/>
      <c r="ABP19" s="300"/>
      <c r="ABQ19" s="300"/>
      <c r="ABR19" s="300"/>
      <c r="ABS19" s="300"/>
      <c r="ABT19" s="300"/>
      <c r="ABU19" s="300"/>
      <c r="ABV19" s="300"/>
      <c r="ABW19" s="300"/>
      <c r="ABX19" s="300"/>
      <c r="ABY19" s="300"/>
      <c r="ABZ19" s="300"/>
      <c r="ACA19" s="300"/>
      <c r="ACB19" s="300"/>
      <c r="ACC19" s="300"/>
      <c r="ACD19" s="300"/>
      <c r="ACE19" s="300"/>
      <c r="ACF19" s="300"/>
      <c r="ACG19" s="300"/>
      <c r="ACH19" s="300"/>
      <c r="ACI19" s="300"/>
      <c r="ACJ19" s="300"/>
      <c r="ACK19" s="300"/>
      <c r="ACL19" s="300"/>
      <c r="ACM19" s="300"/>
      <c r="ACN19" s="300"/>
      <c r="ACO19" s="300"/>
      <c r="ACP19" s="300"/>
      <c r="ACQ19" s="300"/>
      <c r="ACR19" s="300"/>
      <c r="ACS19" s="300"/>
      <c r="ACT19" s="300"/>
      <c r="ACU19" s="300"/>
      <c r="ACV19" s="300"/>
      <c r="ACW19" s="300"/>
      <c r="ACX19" s="300"/>
      <c r="ACY19" s="300"/>
      <c r="ACZ19" s="300"/>
      <c r="ADA19" s="300"/>
      <c r="ADB19" s="300"/>
      <c r="ADC19" s="300"/>
      <c r="ADD19" s="300"/>
      <c r="ADE19" s="300"/>
      <c r="ADF19" s="300"/>
      <c r="ADG19" s="300"/>
      <c r="ADH19" s="300"/>
      <c r="ADI19" s="300"/>
      <c r="ADJ19" s="300"/>
      <c r="ADK19" s="300"/>
      <c r="ADL19" s="300"/>
      <c r="ADM19" s="300"/>
      <c r="ADN19" s="300"/>
      <c r="ADO19" s="300"/>
      <c r="ADP19" s="300"/>
      <c r="ADQ19" s="300"/>
      <c r="ADR19" s="300"/>
      <c r="ADS19" s="300"/>
      <c r="ADT19" s="300"/>
      <c r="ADU19" s="300"/>
      <c r="ADV19" s="300"/>
      <c r="ADW19" s="300"/>
      <c r="ADX19" s="300"/>
      <c r="ADY19" s="300"/>
      <c r="ADZ19" s="300"/>
      <c r="AEA19" s="300"/>
      <c r="AEB19" s="300"/>
      <c r="AEC19" s="300"/>
      <c r="AED19" s="300"/>
      <c r="AEE19" s="300"/>
      <c r="AEF19" s="300"/>
      <c r="AEG19" s="300"/>
      <c r="AEH19" s="300"/>
      <c r="AEI19" s="300"/>
      <c r="AEJ19" s="300"/>
      <c r="AEK19" s="300"/>
      <c r="AEL19" s="300"/>
      <c r="AEM19" s="300"/>
      <c r="AEN19" s="300"/>
      <c r="AEO19" s="300"/>
      <c r="AEP19" s="300"/>
      <c r="AEQ19" s="300"/>
      <c r="AER19" s="300"/>
      <c r="AES19" s="300"/>
      <c r="AET19" s="300"/>
      <c r="AEU19" s="300"/>
      <c r="AEV19" s="300"/>
      <c r="AEW19" s="300"/>
      <c r="AEX19" s="300"/>
      <c r="AEY19" s="300"/>
      <c r="AEZ19" s="300"/>
      <c r="AFA19" s="300"/>
      <c r="AFB19" s="300"/>
      <c r="AFC19" s="300"/>
      <c r="AFD19" s="300"/>
      <c r="AFE19" s="300"/>
      <c r="AFF19" s="300"/>
      <c r="AFG19" s="300"/>
      <c r="AFH19" s="300"/>
      <c r="AFI19" s="300"/>
      <c r="AFJ19" s="300"/>
      <c r="AFK19" s="300"/>
      <c r="AFL19" s="300"/>
      <c r="AFM19" s="300"/>
      <c r="AFN19" s="300"/>
      <c r="AFO19" s="300"/>
      <c r="AFP19" s="300"/>
      <c r="AFQ19" s="300"/>
      <c r="AFR19" s="300"/>
      <c r="AFS19" s="300"/>
      <c r="AFT19" s="300"/>
      <c r="AFU19" s="300"/>
      <c r="AFV19" s="300"/>
      <c r="AFW19" s="300"/>
      <c r="AFX19" s="300"/>
      <c r="AFY19" s="300"/>
      <c r="AFZ19" s="300"/>
      <c r="AGA19" s="300"/>
      <c r="AGB19" s="300"/>
      <c r="AGC19" s="300"/>
      <c r="AGD19" s="300"/>
      <c r="AGE19" s="300"/>
      <c r="AGF19" s="300"/>
      <c r="AGG19" s="300"/>
      <c r="AGH19" s="300"/>
      <c r="AGI19" s="300"/>
      <c r="AGJ19" s="300"/>
      <c r="AGK19" s="300"/>
      <c r="AGL19" s="300"/>
      <c r="AGM19" s="300"/>
      <c r="AGN19" s="300"/>
      <c r="AGO19" s="300"/>
      <c r="AGP19" s="300"/>
      <c r="AGQ19" s="300"/>
      <c r="AGR19" s="300"/>
      <c r="AGS19" s="300"/>
      <c r="AGT19" s="300"/>
      <c r="AGU19" s="300"/>
      <c r="AGV19" s="300"/>
      <c r="AGW19" s="300"/>
      <c r="AGX19" s="300"/>
      <c r="AGY19" s="300"/>
      <c r="AGZ19" s="300"/>
      <c r="AHA19" s="300"/>
      <c r="AHB19" s="300"/>
      <c r="AHC19" s="300"/>
      <c r="AHD19" s="300"/>
      <c r="AHE19" s="300"/>
      <c r="AHF19" s="300"/>
      <c r="AHG19" s="300"/>
      <c r="AHH19" s="300"/>
      <c r="AHI19" s="300"/>
      <c r="AHJ19" s="300"/>
      <c r="AHK19" s="300"/>
      <c r="AHL19" s="300"/>
      <c r="AHM19" s="300"/>
      <c r="AHN19" s="300"/>
      <c r="AHO19" s="300"/>
      <c r="AHP19" s="300"/>
      <c r="AHQ19" s="300"/>
      <c r="AHR19" s="300"/>
      <c r="AHS19" s="300"/>
      <c r="AHT19" s="300"/>
      <c r="AHU19" s="300"/>
      <c r="AHV19" s="300"/>
      <c r="AHW19" s="300"/>
      <c r="AHX19" s="300"/>
      <c r="AHY19" s="300"/>
      <c r="AHZ19" s="300"/>
      <c r="AIA19" s="300"/>
      <c r="AIB19" s="300"/>
      <c r="AIC19" s="300"/>
      <c r="AID19" s="300"/>
      <c r="AIE19" s="300"/>
      <c r="AIF19" s="300"/>
      <c r="AIG19" s="300"/>
      <c r="AIH19" s="300"/>
      <c r="AII19" s="300"/>
      <c r="AIJ19" s="300"/>
      <c r="AIK19" s="300"/>
      <c r="AIL19" s="300"/>
      <c r="AIM19" s="300"/>
      <c r="AIN19" s="300"/>
      <c r="AIO19" s="300"/>
      <c r="AIP19" s="300"/>
      <c r="AIQ19" s="300"/>
      <c r="AIR19" s="300"/>
      <c r="AIS19" s="300"/>
      <c r="AIT19" s="300"/>
      <c r="AIU19" s="300"/>
      <c r="AIV19" s="300"/>
      <c r="AIW19" s="300"/>
      <c r="AIX19" s="300"/>
      <c r="AIY19" s="300"/>
      <c r="AIZ19" s="300"/>
      <c r="AJA19" s="300"/>
      <c r="AJB19" s="300"/>
      <c r="AJC19" s="300"/>
      <c r="AJD19" s="300"/>
      <c r="AJE19" s="300"/>
      <c r="AJF19" s="300"/>
      <c r="AJG19" s="300"/>
      <c r="AJH19" s="300"/>
      <c r="AJI19" s="300"/>
      <c r="AJJ19" s="300"/>
      <c r="AJK19" s="300"/>
      <c r="AJL19" s="300"/>
      <c r="AJM19" s="300"/>
      <c r="AJN19" s="300"/>
      <c r="AJO19" s="300"/>
      <c r="AJP19" s="300"/>
      <c r="AJQ19" s="300"/>
      <c r="AJR19" s="300"/>
      <c r="AJS19" s="300"/>
      <c r="AJT19" s="300"/>
      <c r="AJU19" s="300"/>
      <c r="AJV19" s="300"/>
      <c r="AJW19" s="300"/>
      <c r="AJX19" s="300"/>
      <c r="AJY19" s="300"/>
      <c r="AJZ19" s="300"/>
      <c r="AKA19" s="300"/>
      <c r="AKB19" s="300"/>
      <c r="AKC19" s="300"/>
      <c r="AKD19" s="300"/>
      <c r="AKE19" s="300"/>
      <c r="AKF19" s="300"/>
      <c r="AKG19" s="300"/>
      <c r="AKH19" s="300"/>
      <c r="AKI19" s="300"/>
      <c r="AKJ19" s="300"/>
      <c r="AKK19" s="300"/>
      <c r="AKL19" s="300"/>
      <c r="AKM19" s="300"/>
      <c r="AKN19" s="300"/>
      <c r="AKO19" s="300"/>
      <c r="AKP19" s="300"/>
      <c r="AKQ19" s="300"/>
      <c r="AKR19" s="300"/>
      <c r="AKS19" s="300"/>
      <c r="AKT19" s="300"/>
      <c r="AKU19" s="300"/>
      <c r="AKV19" s="300"/>
      <c r="AKW19" s="300"/>
      <c r="AKX19" s="300"/>
      <c r="AKY19" s="300"/>
      <c r="AKZ19" s="300"/>
      <c r="ALA19" s="300"/>
      <c r="ALB19" s="300"/>
      <c r="ALC19" s="300"/>
      <c r="ALD19" s="300"/>
      <c r="ALE19" s="300"/>
      <c r="ALF19" s="300"/>
      <c r="ALG19" s="300"/>
      <c r="ALH19" s="300"/>
      <c r="ALI19" s="300"/>
      <c r="ALJ19" s="300"/>
      <c r="ALK19" s="300"/>
      <c r="ALL19" s="300"/>
      <c r="ALM19" s="300"/>
      <c r="ALN19" s="300"/>
      <c r="ALO19" s="300"/>
      <c r="ALP19" s="300"/>
      <c r="ALQ19" s="300"/>
      <c r="ALR19" s="300"/>
      <c r="ALS19" s="300"/>
      <c r="ALT19" s="300"/>
      <c r="ALU19" s="300"/>
      <c r="ALV19" s="300"/>
      <c r="ALW19" s="300"/>
      <c r="ALX19" s="300"/>
      <c r="ALY19" s="300"/>
      <c r="ALZ19" s="300"/>
      <c r="AMA19" s="300"/>
      <c r="AMB19" s="300"/>
      <c r="AMC19" s="300"/>
      <c r="AMD19" s="300"/>
      <c r="AME19" s="300"/>
      <c r="AMF19" s="300"/>
      <c r="AMG19" s="300"/>
      <c r="AMH19" s="300"/>
      <c r="AMI19" s="300"/>
      <c r="AMJ19" s="300"/>
      <c r="AMK19" s="300"/>
    </row>
    <row r="20" spans="1:1025" ht="83.25" customHeight="1">
      <c r="A20" s="270" t="s">
        <v>225</v>
      </c>
      <c r="B20" s="270" t="s">
        <v>226</v>
      </c>
      <c r="C20" s="270" t="s">
        <v>227</v>
      </c>
      <c r="D20" s="216" t="s">
        <v>228</v>
      </c>
      <c r="E20" s="311" t="s">
        <v>415</v>
      </c>
      <c r="F20" s="302" t="s">
        <v>416</v>
      </c>
      <c r="G20" s="213">
        <f t="shared" si="1"/>
        <v>17972</v>
      </c>
      <c r="H20" s="218">
        <v>17972</v>
      </c>
      <c r="I20" s="217">
        <v>0</v>
      </c>
      <c r="J20" s="218">
        <v>0</v>
      </c>
      <c r="K20" s="209"/>
    </row>
    <row r="21" spans="1:1025" ht="89.25" customHeight="1">
      <c r="A21" s="270" t="s">
        <v>229</v>
      </c>
      <c r="B21" s="270" t="s">
        <v>230</v>
      </c>
      <c r="C21" s="270" t="s">
        <v>227</v>
      </c>
      <c r="D21" s="216" t="s">
        <v>231</v>
      </c>
      <c r="E21" s="311" t="str">
        <f>E20</f>
        <v>Комплекснаї програма «Турбота» Білозірської територіальної громади на 2021-2025 роки (зі змінами)</v>
      </c>
      <c r="F21" s="302" t="str">
        <f>F20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1" s="213">
        <f t="shared" si="1"/>
        <v>331880</v>
      </c>
      <c r="H21" s="218">
        <v>331880</v>
      </c>
      <c r="I21" s="217">
        <v>0</v>
      </c>
      <c r="J21" s="218">
        <v>0</v>
      </c>
      <c r="K21" s="209"/>
    </row>
    <row r="22" spans="1:1025" ht="76.5" customHeight="1">
      <c r="A22" s="270" t="s">
        <v>232</v>
      </c>
      <c r="B22" s="270" t="s">
        <v>233</v>
      </c>
      <c r="C22" s="270" t="s">
        <v>227</v>
      </c>
      <c r="D22" s="216" t="s">
        <v>234</v>
      </c>
      <c r="E22" s="311" t="str">
        <f>E21</f>
        <v>Комплекснаї програма «Турбота» Білозірської територіальної громади на 2021-2025 роки (зі змінами)</v>
      </c>
      <c r="F22" s="302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2" s="213">
        <f t="shared" si="1"/>
        <v>73500</v>
      </c>
      <c r="H22" s="218">
        <v>73500</v>
      </c>
      <c r="I22" s="217">
        <v>0</v>
      </c>
      <c r="J22" s="218">
        <v>0</v>
      </c>
      <c r="K22" s="209"/>
    </row>
    <row r="23" spans="1:1025" ht="51.75" customHeight="1">
      <c r="A23" s="219" t="s">
        <v>238</v>
      </c>
      <c r="B23" s="270">
        <v>3090</v>
      </c>
      <c r="C23" s="270">
        <v>1070</v>
      </c>
      <c r="D23" s="216" t="s">
        <v>240</v>
      </c>
      <c r="E23" s="311" t="s">
        <v>463</v>
      </c>
      <c r="F23" s="396" t="s">
        <v>472</v>
      </c>
      <c r="G23" s="213">
        <f t="shared" si="1"/>
        <v>160000</v>
      </c>
      <c r="H23" s="218">
        <v>160000</v>
      </c>
      <c r="I23" s="217">
        <v>0</v>
      </c>
      <c r="J23" s="218">
        <v>0</v>
      </c>
      <c r="K23" s="209"/>
    </row>
    <row r="24" spans="1:1025" ht="100.5" customHeight="1">
      <c r="A24" s="270" t="s">
        <v>241</v>
      </c>
      <c r="B24" s="270" t="s">
        <v>242</v>
      </c>
      <c r="C24" s="270">
        <v>1010</v>
      </c>
      <c r="D24" s="216" t="s">
        <v>355</v>
      </c>
      <c r="E24" s="311" t="str">
        <f>E22</f>
        <v>Комплекснаї програма «Турбота» Білозірської територіальної громади на 2021-2025 роки (зі змінами)</v>
      </c>
      <c r="F24" s="295" t="str">
        <f>F22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4" s="213">
        <f>H24+I24</f>
        <v>350000</v>
      </c>
      <c r="H24" s="218">
        <v>350000</v>
      </c>
      <c r="I24" s="217">
        <v>0</v>
      </c>
      <c r="J24" s="218">
        <v>0</v>
      </c>
      <c r="K24" s="209"/>
    </row>
    <row r="25" spans="1:1025" ht="39" customHeight="1">
      <c r="A25" s="219" t="s">
        <v>246</v>
      </c>
      <c r="B25" s="270">
        <v>3241</v>
      </c>
      <c r="C25" s="270" t="s">
        <v>249</v>
      </c>
      <c r="D25" s="220" t="s">
        <v>247</v>
      </c>
      <c r="E25" s="334" t="s">
        <v>459</v>
      </c>
      <c r="F25" s="396" t="s">
        <v>474</v>
      </c>
      <c r="G25" s="213">
        <f t="shared" si="1"/>
        <v>2516499</v>
      </c>
      <c r="H25" s="221">
        <v>2516499</v>
      </c>
      <c r="I25" s="222">
        <v>0</v>
      </c>
      <c r="J25" s="221">
        <v>0</v>
      </c>
      <c r="K25" s="209"/>
    </row>
    <row r="26" spans="1:1025" ht="30.75" customHeight="1">
      <c r="A26" s="270" t="s">
        <v>248</v>
      </c>
      <c r="B26" s="270" t="s">
        <v>356</v>
      </c>
      <c r="C26" s="270" t="s">
        <v>249</v>
      </c>
      <c r="D26" s="216" t="s">
        <v>250</v>
      </c>
      <c r="E26" s="311"/>
      <c r="F26" s="295"/>
      <c r="G26" s="213">
        <f t="shared" si="1"/>
        <v>145000</v>
      </c>
      <c r="H26" s="218">
        <f>H27+H31</f>
        <v>145000</v>
      </c>
      <c r="I26" s="218">
        <f t="shared" ref="I26:J26" si="3">I27</f>
        <v>0</v>
      </c>
      <c r="J26" s="218">
        <f t="shared" si="3"/>
        <v>0</v>
      </c>
      <c r="K26" s="209"/>
    </row>
    <row r="27" spans="1:1025" ht="79.5" customHeight="1">
      <c r="A27" s="270"/>
      <c r="B27" s="270"/>
      <c r="C27" s="270"/>
      <c r="D27" s="216"/>
      <c r="E27" s="311" t="str">
        <f>E22</f>
        <v>Комплекснаї програма «Турбота» Білозірської територіальної громади на 2021-2025 роки (зі змінами)</v>
      </c>
      <c r="F27" s="302" t="str">
        <f>F22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7" s="213">
        <f t="shared" si="1"/>
        <v>50000</v>
      </c>
      <c r="H27" s="218">
        <v>50000</v>
      </c>
      <c r="I27" s="217">
        <v>0</v>
      </c>
      <c r="J27" s="218">
        <v>0</v>
      </c>
      <c r="K27" s="209"/>
    </row>
    <row r="28" spans="1:1025" ht="27.75" customHeight="1">
      <c r="A28" s="469" t="s">
        <v>342</v>
      </c>
      <c r="B28" s="469" t="s">
        <v>179</v>
      </c>
      <c r="C28" s="469" t="s">
        <v>180</v>
      </c>
      <c r="D28" s="469" t="s">
        <v>344</v>
      </c>
      <c r="E28" s="470" t="s">
        <v>345</v>
      </c>
      <c r="F28" s="469" t="s">
        <v>346</v>
      </c>
      <c r="G28" s="469" t="s">
        <v>7</v>
      </c>
      <c r="H28" s="469" t="s">
        <v>160</v>
      </c>
      <c r="I28" s="469" t="s">
        <v>9</v>
      </c>
      <c r="J28" s="469"/>
      <c r="K28" s="209"/>
    </row>
    <row r="29" spans="1:1025" ht="128.25" customHeight="1">
      <c r="A29" s="469"/>
      <c r="B29" s="469"/>
      <c r="C29" s="469"/>
      <c r="D29" s="469"/>
      <c r="E29" s="470"/>
      <c r="F29" s="469"/>
      <c r="G29" s="469"/>
      <c r="H29" s="469"/>
      <c r="I29" s="210" t="s">
        <v>10</v>
      </c>
      <c r="J29" s="270" t="s">
        <v>186</v>
      </c>
      <c r="K29" s="209"/>
    </row>
    <row r="30" spans="1:1025">
      <c r="A30" s="270" t="s">
        <v>12</v>
      </c>
      <c r="B30" s="270" t="s">
        <v>13</v>
      </c>
      <c r="C30" s="270" t="s">
        <v>14</v>
      </c>
      <c r="D30" s="270" t="s">
        <v>15</v>
      </c>
      <c r="E30" s="310" t="s">
        <v>16</v>
      </c>
      <c r="F30" s="373" t="s">
        <v>17</v>
      </c>
      <c r="G30" s="270" t="s">
        <v>347</v>
      </c>
      <c r="H30" s="270" t="s">
        <v>348</v>
      </c>
      <c r="I30" s="210" t="s">
        <v>349</v>
      </c>
      <c r="J30" s="211" t="s">
        <v>350</v>
      </c>
      <c r="K30" s="209"/>
    </row>
    <row r="31" spans="1:1025" ht="129.75" customHeight="1">
      <c r="A31" s="270"/>
      <c r="B31" s="270"/>
      <c r="C31" s="270"/>
      <c r="D31" s="216"/>
      <c r="E31" s="303" t="s">
        <v>417</v>
      </c>
      <c r="F31" s="395" t="s">
        <v>418</v>
      </c>
      <c r="G31" s="213">
        <f t="shared" si="1"/>
        <v>95000</v>
      </c>
      <c r="H31" s="218">
        <v>95000</v>
      </c>
      <c r="I31" s="217">
        <v>0</v>
      </c>
      <c r="J31" s="218">
        <v>0</v>
      </c>
      <c r="K31" s="209"/>
    </row>
    <row r="32" spans="1:1025" s="301" customFormat="1" ht="30" customHeight="1">
      <c r="A32" s="196"/>
      <c r="B32" s="196">
        <v>4000</v>
      </c>
      <c r="C32" s="196"/>
      <c r="D32" s="212" t="s">
        <v>419</v>
      </c>
      <c r="E32" s="333"/>
      <c r="F32" s="298"/>
      <c r="G32" s="213">
        <f>G33</f>
        <v>25000</v>
      </c>
      <c r="H32" s="213">
        <f t="shared" ref="H32:J32" si="4">H33</f>
        <v>25000</v>
      </c>
      <c r="I32" s="213">
        <f t="shared" si="4"/>
        <v>0</v>
      </c>
      <c r="J32" s="213">
        <f t="shared" si="4"/>
        <v>0</v>
      </c>
      <c r="K32" s="299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300"/>
      <c r="BS32" s="300"/>
      <c r="BT32" s="300"/>
      <c r="BU32" s="300"/>
      <c r="BV32" s="300"/>
      <c r="BW32" s="300"/>
      <c r="BX32" s="300"/>
      <c r="BY32" s="300"/>
      <c r="BZ32" s="300"/>
      <c r="CA32" s="300"/>
      <c r="CB32" s="300"/>
      <c r="CC32" s="300"/>
      <c r="CD32" s="300"/>
      <c r="CE32" s="300"/>
      <c r="CF32" s="300"/>
      <c r="CG32" s="300"/>
      <c r="CH32" s="300"/>
      <c r="CI32" s="300"/>
      <c r="CJ32" s="300"/>
      <c r="CK32" s="300"/>
      <c r="CL32" s="300"/>
      <c r="CM32" s="300"/>
      <c r="CN32" s="300"/>
      <c r="CO32" s="300"/>
      <c r="CP32" s="300"/>
      <c r="CQ32" s="300"/>
      <c r="CR32" s="300"/>
      <c r="CS32" s="300"/>
      <c r="CT32" s="300"/>
      <c r="CU32" s="300"/>
      <c r="CV32" s="300"/>
      <c r="CW32" s="300"/>
      <c r="CX32" s="300"/>
      <c r="CY32" s="300"/>
      <c r="CZ32" s="300"/>
      <c r="DA32" s="300"/>
      <c r="DB32" s="300"/>
      <c r="DC32" s="300"/>
      <c r="DD32" s="300"/>
      <c r="DE32" s="300"/>
      <c r="DF32" s="300"/>
      <c r="DG32" s="300"/>
      <c r="DH32" s="300"/>
      <c r="DI32" s="300"/>
      <c r="DJ32" s="300"/>
      <c r="DK32" s="300"/>
      <c r="DL32" s="300"/>
      <c r="DM32" s="300"/>
      <c r="DN32" s="300"/>
      <c r="DO32" s="300"/>
      <c r="DP32" s="300"/>
      <c r="DQ32" s="300"/>
      <c r="DR32" s="300"/>
      <c r="DS32" s="300"/>
      <c r="DT32" s="300"/>
      <c r="DU32" s="300"/>
      <c r="DV32" s="300"/>
      <c r="DW32" s="300"/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0"/>
      <c r="EJ32" s="300"/>
      <c r="EK32" s="300"/>
      <c r="EL32" s="300"/>
      <c r="EM32" s="300"/>
      <c r="EN32" s="300"/>
      <c r="EO32" s="300"/>
      <c r="EP32" s="300"/>
      <c r="EQ32" s="300"/>
      <c r="ER32" s="300"/>
      <c r="ES32" s="300"/>
      <c r="ET32" s="300"/>
      <c r="EU32" s="300"/>
      <c r="EV32" s="300"/>
      <c r="EW32" s="300"/>
      <c r="EX32" s="300"/>
      <c r="EY32" s="300"/>
      <c r="EZ32" s="300"/>
      <c r="FA32" s="300"/>
      <c r="FB32" s="300"/>
      <c r="FC32" s="300"/>
      <c r="FD32" s="300"/>
      <c r="FE32" s="300"/>
      <c r="FF32" s="300"/>
      <c r="FG32" s="300"/>
      <c r="FH32" s="300"/>
      <c r="FI32" s="300"/>
      <c r="FJ32" s="300"/>
      <c r="FK32" s="300"/>
      <c r="FL32" s="300"/>
      <c r="FM32" s="300"/>
      <c r="FN32" s="300"/>
      <c r="FO32" s="300"/>
      <c r="FP32" s="300"/>
      <c r="FQ32" s="300"/>
      <c r="FR32" s="300"/>
      <c r="FS32" s="300"/>
      <c r="FT32" s="300"/>
      <c r="FU32" s="300"/>
      <c r="FV32" s="300"/>
      <c r="FW32" s="300"/>
      <c r="FX32" s="300"/>
      <c r="FY32" s="300"/>
      <c r="FZ32" s="300"/>
      <c r="GA32" s="300"/>
      <c r="GB32" s="300"/>
      <c r="GC32" s="300"/>
      <c r="GD32" s="300"/>
      <c r="GE32" s="300"/>
      <c r="GF32" s="300"/>
      <c r="GG32" s="300"/>
      <c r="GH32" s="300"/>
      <c r="GI32" s="300"/>
      <c r="GJ32" s="300"/>
      <c r="GK32" s="300"/>
      <c r="GL32" s="300"/>
      <c r="GM32" s="300"/>
      <c r="GN32" s="300"/>
      <c r="GO32" s="300"/>
      <c r="GP32" s="300"/>
      <c r="GQ32" s="300"/>
      <c r="GR32" s="300"/>
      <c r="GS32" s="300"/>
      <c r="GT32" s="300"/>
      <c r="GU32" s="300"/>
      <c r="GV32" s="300"/>
      <c r="GW32" s="300"/>
      <c r="GX32" s="300"/>
      <c r="GY32" s="300"/>
      <c r="GZ32" s="300"/>
      <c r="HA32" s="300"/>
      <c r="HB32" s="300"/>
      <c r="HC32" s="300"/>
      <c r="HD32" s="300"/>
      <c r="HE32" s="300"/>
      <c r="HF32" s="300"/>
      <c r="HG32" s="300"/>
      <c r="HH32" s="300"/>
      <c r="HI32" s="300"/>
      <c r="HJ32" s="300"/>
      <c r="HK32" s="300"/>
      <c r="HL32" s="300"/>
      <c r="HM32" s="300"/>
      <c r="HN32" s="300"/>
      <c r="HO32" s="300"/>
      <c r="HP32" s="300"/>
      <c r="HQ32" s="300"/>
      <c r="HR32" s="300"/>
      <c r="HS32" s="300"/>
      <c r="HT32" s="300"/>
      <c r="HU32" s="300"/>
      <c r="HV32" s="300"/>
      <c r="HW32" s="300"/>
      <c r="HX32" s="300"/>
      <c r="HY32" s="300"/>
      <c r="HZ32" s="300"/>
      <c r="IA32" s="300"/>
      <c r="IB32" s="300"/>
      <c r="IC32" s="300"/>
      <c r="ID32" s="300"/>
      <c r="IE32" s="300"/>
      <c r="IF32" s="300"/>
      <c r="IG32" s="300"/>
      <c r="IH32" s="300"/>
      <c r="II32" s="300"/>
      <c r="IJ32" s="300"/>
      <c r="IK32" s="300"/>
      <c r="IL32" s="300"/>
      <c r="IM32" s="300"/>
      <c r="IN32" s="300"/>
      <c r="IO32" s="300"/>
      <c r="IP32" s="300"/>
      <c r="IQ32" s="300"/>
      <c r="IR32" s="300"/>
      <c r="IS32" s="300"/>
      <c r="IT32" s="300"/>
      <c r="IU32" s="300"/>
      <c r="IV32" s="300"/>
      <c r="IW32" s="300"/>
      <c r="IX32" s="300"/>
      <c r="IY32" s="300"/>
      <c r="IZ32" s="300"/>
      <c r="JA32" s="300"/>
      <c r="JB32" s="300"/>
      <c r="JC32" s="300"/>
      <c r="JD32" s="300"/>
      <c r="JE32" s="300"/>
      <c r="JF32" s="300"/>
      <c r="JG32" s="300"/>
      <c r="JH32" s="300"/>
      <c r="JI32" s="300"/>
      <c r="JJ32" s="300"/>
      <c r="JK32" s="300"/>
      <c r="JL32" s="300"/>
      <c r="JM32" s="300"/>
      <c r="JN32" s="300"/>
      <c r="JO32" s="300"/>
      <c r="JP32" s="300"/>
      <c r="JQ32" s="300"/>
      <c r="JR32" s="300"/>
      <c r="JS32" s="300"/>
      <c r="JT32" s="300"/>
      <c r="JU32" s="300"/>
      <c r="JV32" s="300"/>
      <c r="JW32" s="300"/>
      <c r="JX32" s="300"/>
      <c r="JY32" s="300"/>
      <c r="JZ32" s="300"/>
      <c r="KA32" s="300"/>
      <c r="KB32" s="300"/>
      <c r="KC32" s="300"/>
      <c r="KD32" s="300"/>
      <c r="KE32" s="300"/>
      <c r="KF32" s="300"/>
      <c r="KG32" s="300"/>
      <c r="KH32" s="300"/>
      <c r="KI32" s="300"/>
      <c r="KJ32" s="300"/>
      <c r="KK32" s="300"/>
      <c r="KL32" s="300"/>
      <c r="KM32" s="300"/>
      <c r="KN32" s="300"/>
      <c r="KO32" s="300"/>
      <c r="KP32" s="300"/>
      <c r="KQ32" s="300"/>
      <c r="KR32" s="300"/>
      <c r="KS32" s="300"/>
      <c r="KT32" s="300"/>
      <c r="KU32" s="300"/>
      <c r="KV32" s="300"/>
      <c r="KW32" s="300"/>
      <c r="KX32" s="300"/>
      <c r="KY32" s="300"/>
      <c r="KZ32" s="300"/>
      <c r="LA32" s="300"/>
      <c r="LB32" s="300"/>
      <c r="LC32" s="300"/>
      <c r="LD32" s="300"/>
      <c r="LE32" s="300"/>
      <c r="LF32" s="300"/>
      <c r="LG32" s="300"/>
      <c r="LH32" s="300"/>
      <c r="LI32" s="300"/>
      <c r="LJ32" s="300"/>
      <c r="LK32" s="300"/>
      <c r="LL32" s="300"/>
      <c r="LM32" s="300"/>
      <c r="LN32" s="300"/>
      <c r="LO32" s="300"/>
      <c r="LP32" s="300"/>
      <c r="LQ32" s="300"/>
      <c r="LR32" s="300"/>
      <c r="LS32" s="300"/>
      <c r="LT32" s="300"/>
      <c r="LU32" s="300"/>
      <c r="LV32" s="300"/>
      <c r="LW32" s="300"/>
      <c r="LX32" s="300"/>
      <c r="LY32" s="300"/>
      <c r="LZ32" s="300"/>
      <c r="MA32" s="300"/>
      <c r="MB32" s="300"/>
      <c r="MC32" s="300"/>
      <c r="MD32" s="300"/>
      <c r="ME32" s="300"/>
      <c r="MF32" s="300"/>
      <c r="MG32" s="300"/>
      <c r="MH32" s="300"/>
      <c r="MI32" s="300"/>
      <c r="MJ32" s="300"/>
      <c r="MK32" s="300"/>
      <c r="ML32" s="300"/>
      <c r="MM32" s="300"/>
      <c r="MN32" s="300"/>
      <c r="MO32" s="300"/>
      <c r="MP32" s="300"/>
      <c r="MQ32" s="300"/>
      <c r="MR32" s="300"/>
      <c r="MS32" s="300"/>
      <c r="MT32" s="300"/>
      <c r="MU32" s="300"/>
      <c r="MV32" s="300"/>
      <c r="MW32" s="300"/>
      <c r="MX32" s="300"/>
      <c r="MY32" s="300"/>
      <c r="MZ32" s="300"/>
      <c r="NA32" s="300"/>
      <c r="NB32" s="300"/>
      <c r="NC32" s="300"/>
      <c r="ND32" s="300"/>
      <c r="NE32" s="300"/>
      <c r="NF32" s="300"/>
      <c r="NG32" s="300"/>
      <c r="NH32" s="300"/>
      <c r="NI32" s="300"/>
      <c r="NJ32" s="300"/>
      <c r="NK32" s="300"/>
      <c r="NL32" s="300"/>
      <c r="NM32" s="300"/>
      <c r="NN32" s="300"/>
      <c r="NO32" s="300"/>
      <c r="NP32" s="300"/>
      <c r="NQ32" s="300"/>
      <c r="NR32" s="300"/>
      <c r="NS32" s="300"/>
      <c r="NT32" s="300"/>
      <c r="NU32" s="300"/>
      <c r="NV32" s="300"/>
      <c r="NW32" s="300"/>
      <c r="NX32" s="300"/>
      <c r="NY32" s="300"/>
      <c r="NZ32" s="300"/>
      <c r="OA32" s="300"/>
      <c r="OB32" s="300"/>
      <c r="OC32" s="300"/>
      <c r="OD32" s="300"/>
      <c r="OE32" s="300"/>
      <c r="OF32" s="300"/>
      <c r="OG32" s="300"/>
      <c r="OH32" s="300"/>
      <c r="OI32" s="300"/>
      <c r="OJ32" s="300"/>
      <c r="OK32" s="300"/>
      <c r="OL32" s="300"/>
      <c r="OM32" s="300"/>
      <c r="ON32" s="300"/>
      <c r="OO32" s="300"/>
      <c r="OP32" s="300"/>
      <c r="OQ32" s="300"/>
      <c r="OR32" s="300"/>
      <c r="OS32" s="300"/>
      <c r="OT32" s="300"/>
      <c r="OU32" s="300"/>
      <c r="OV32" s="300"/>
      <c r="OW32" s="300"/>
      <c r="OX32" s="300"/>
      <c r="OY32" s="300"/>
      <c r="OZ32" s="300"/>
      <c r="PA32" s="300"/>
      <c r="PB32" s="300"/>
      <c r="PC32" s="300"/>
      <c r="PD32" s="300"/>
      <c r="PE32" s="300"/>
      <c r="PF32" s="300"/>
      <c r="PG32" s="300"/>
      <c r="PH32" s="300"/>
      <c r="PI32" s="300"/>
      <c r="PJ32" s="300"/>
      <c r="PK32" s="300"/>
      <c r="PL32" s="300"/>
      <c r="PM32" s="300"/>
      <c r="PN32" s="300"/>
      <c r="PO32" s="300"/>
      <c r="PP32" s="300"/>
      <c r="PQ32" s="300"/>
      <c r="PR32" s="300"/>
      <c r="PS32" s="300"/>
      <c r="PT32" s="300"/>
      <c r="PU32" s="300"/>
      <c r="PV32" s="300"/>
      <c r="PW32" s="300"/>
      <c r="PX32" s="300"/>
      <c r="PY32" s="300"/>
      <c r="PZ32" s="300"/>
      <c r="QA32" s="300"/>
      <c r="QB32" s="300"/>
      <c r="QC32" s="300"/>
      <c r="QD32" s="300"/>
      <c r="QE32" s="300"/>
      <c r="QF32" s="300"/>
      <c r="QG32" s="300"/>
      <c r="QH32" s="300"/>
      <c r="QI32" s="300"/>
      <c r="QJ32" s="300"/>
      <c r="QK32" s="300"/>
      <c r="QL32" s="300"/>
      <c r="QM32" s="300"/>
      <c r="QN32" s="300"/>
      <c r="QO32" s="300"/>
      <c r="QP32" s="300"/>
      <c r="QQ32" s="300"/>
      <c r="QR32" s="300"/>
      <c r="QS32" s="300"/>
      <c r="QT32" s="300"/>
      <c r="QU32" s="300"/>
      <c r="QV32" s="300"/>
      <c r="QW32" s="300"/>
      <c r="QX32" s="300"/>
      <c r="QY32" s="300"/>
      <c r="QZ32" s="300"/>
      <c r="RA32" s="300"/>
      <c r="RB32" s="300"/>
      <c r="RC32" s="300"/>
      <c r="RD32" s="300"/>
      <c r="RE32" s="300"/>
      <c r="RF32" s="300"/>
      <c r="RG32" s="300"/>
      <c r="RH32" s="300"/>
      <c r="RI32" s="300"/>
      <c r="RJ32" s="300"/>
      <c r="RK32" s="300"/>
      <c r="RL32" s="300"/>
      <c r="RM32" s="300"/>
      <c r="RN32" s="300"/>
      <c r="RO32" s="300"/>
      <c r="RP32" s="300"/>
      <c r="RQ32" s="300"/>
      <c r="RR32" s="300"/>
      <c r="RS32" s="300"/>
      <c r="RT32" s="300"/>
      <c r="RU32" s="300"/>
      <c r="RV32" s="300"/>
      <c r="RW32" s="300"/>
      <c r="RX32" s="300"/>
      <c r="RY32" s="300"/>
      <c r="RZ32" s="300"/>
      <c r="SA32" s="300"/>
      <c r="SB32" s="300"/>
      <c r="SC32" s="300"/>
      <c r="SD32" s="300"/>
      <c r="SE32" s="300"/>
      <c r="SF32" s="300"/>
      <c r="SG32" s="300"/>
      <c r="SH32" s="300"/>
      <c r="SI32" s="300"/>
      <c r="SJ32" s="300"/>
      <c r="SK32" s="300"/>
      <c r="SL32" s="300"/>
      <c r="SM32" s="300"/>
      <c r="SN32" s="300"/>
      <c r="SO32" s="300"/>
      <c r="SP32" s="300"/>
      <c r="SQ32" s="300"/>
      <c r="SR32" s="300"/>
      <c r="SS32" s="300"/>
      <c r="ST32" s="300"/>
      <c r="SU32" s="300"/>
      <c r="SV32" s="300"/>
      <c r="SW32" s="300"/>
      <c r="SX32" s="300"/>
      <c r="SY32" s="300"/>
      <c r="SZ32" s="300"/>
      <c r="TA32" s="300"/>
      <c r="TB32" s="300"/>
      <c r="TC32" s="300"/>
      <c r="TD32" s="300"/>
      <c r="TE32" s="300"/>
      <c r="TF32" s="300"/>
      <c r="TG32" s="300"/>
      <c r="TH32" s="300"/>
      <c r="TI32" s="300"/>
      <c r="TJ32" s="300"/>
      <c r="TK32" s="300"/>
      <c r="TL32" s="300"/>
      <c r="TM32" s="300"/>
      <c r="TN32" s="300"/>
      <c r="TO32" s="300"/>
      <c r="TP32" s="300"/>
      <c r="TQ32" s="300"/>
      <c r="TR32" s="300"/>
      <c r="TS32" s="300"/>
      <c r="TT32" s="300"/>
      <c r="TU32" s="300"/>
      <c r="TV32" s="300"/>
      <c r="TW32" s="300"/>
      <c r="TX32" s="300"/>
      <c r="TY32" s="300"/>
      <c r="TZ32" s="300"/>
      <c r="UA32" s="300"/>
      <c r="UB32" s="300"/>
      <c r="UC32" s="300"/>
      <c r="UD32" s="300"/>
      <c r="UE32" s="300"/>
      <c r="UF32" s="300"/>
      <c r="UG32" s="300"/>
      <c r="UH32" s="300"/>
      <c r="UI32" s="300"/>
      <c r="UJ32" s="300"/>
      <c r="UK32" s="300"/>
      <c r="UL32" s="300"/>
      <c r="UM32" s="300"/>
      <c r="UN32" s="300"/>
      <c r="UO32" s="300"/>
      <c r="UP32" s="300"/>
      <c r="UQ32" s="300"/>
      <c r="UR32" s="300"/>
      <c r="US32" s="300"/>
      <c r="UT32" s="300"/>
      <c r="UU32" s="300"/>
      <c r="UV32" s="300"/>
      <c r="UW32" s="300"/>
      <c r="UX32" s="300"/>
      <c r="UY32" s="300"/>
      <c r="UZ32" s="300"/>
      <c r="VA32" s="300"/>
      <c r="VB32" s="300"/>
      <c r="VC32" s="300"/>
      <c r="VD32" s="300"/>
      <c r="VE32" s="300"/>
      <c r="VF32" s="300"/>
      <c r="VG32" s="300"/>
      <c r="VH32" s="300"/>
      <c r="VI32" s="300"/>
      <c r="VJ32" s="300"/>
      <c r="VK32" s="300"/>
      <c r="VL32" s="300"/>
      <c r="VM32" s="300"/>
      <c r="VN32" s="300"/>
      <c r="VO32" s="300"/>
      <c r="VP32" s="300"/>
      <c r="VQ32" s="300"/>
      <c r="VR32" s="300"/>
      <c r="VS32" s="300"/>
      <c r="VT32" s="300"/>
      <c r="VU32" s="300"/>
      <c r="VV32" s="300"/>
      <c r="VW32" s="300"/>
      <c r="VX32" s="300"/>
      <c r="VY32" s="300"/>
      <c r="VZ32" s="300"/>
      <c r="WA32" s="300"/>
      <c r="WB32" s="300"/>
      <c r="WC32" s="300"/>
      <c r="WD32" s="300"/>
      <c r="WE32" s="300"/>
      <c r="WF32" s="300"/>
      <c r="WG32" s="300"/>
      <c r="WH32" s="300"/>
      <c r="WI32" s="300"/>
      <c r="WJ32" s="300"/>
      <c r="WK32" s="300"/>
      <c r="WL32" s="300"/>
      <c r="WM32" s="300"/>
      <c r="WN32" s="300"/>
      <c r="WO32" s="300"/>
      <c r="WP32" s="300"/>
      <c r="WQ32" s="300"/>
      <c r="WR32" s="300"/>
      <c r="WS32" s="300"/>
      <c r="WT32" s="300"/>
      <c r="WU32" s="300"/>
      <c r="WV32" s="300"/>
      <c r="WW32" s="300"/>
      <c r="WX32" s="300"/>
      <c r="WY32" s="300"/>
      <c r="WZ32" s="300"/>
      <c r="XA32" s="300"/>
      <c r="XB32" s="300"/>
      <c r="XC32" s="300"/>
      <c r="XD32" s="300"/>
      <c r="XE32" s="300"/>
      <c r="XF32" s="300"/>
      <c r="XG32" s="300"/>
      <c r="XH32" s="300"/>
      <c r="XI32" s="300"/>
      <c r="XJ32" s="300"/>
      <c r="XK32" s="300"/>
      <c r="XL32" s="300"/>
      <c r="XM32" s="300"/>
      <c r="XN32" s="300"/>
      <c r="XO32" s="300"/>
      <c r="XP32" s="300"/>
      <c r="XQ32" s="300"/>
      <c r="XR32" s="300"/>
      <c r="XS32" s="300"/>
      <c r="XT32" s="300"/>
      <c r="XU32" s="300"/>
      <c r="XV32" s="300"/>
      <c r="XW32" s="300"/>
      <c r="XX32" s="300"/>
      <c r="XY32" s="300"/>
      <c r="XZ32" s="300"/>
      <c r="YA32" s="300"/>
      <c r="YB32" s="300"/>
      <c r="YC32" s="300"/>
      <c r="YD32" s="300"/>
      <c r="YE32" s="300"/>
      <c r="YF32" s="300"/>
      <c r="YG32" s="300"/>
      <c r="YH32" s="300"/>
      <c r="YI32" s="300"/>
      <c r="YJ32" s="300"/>
      <c r="YK32" s="300"/>
      <c r="YL32" s="300"/>
      <c r="YM32" s="300"/>
      <c r="YN32" s="300"/>
      <c r="YO32" s="300"/>
      <c r="YP32" s="300"/>
      <c r="YQ32" s="300"/>
      <c r="YR32" s="300"/>
      <c r="YS32" s="300"/>
      <c r="YT32" s="300"/>
      <c r="YU32" s="300"/>
      <c r="YV32" s="300"/>
      <c r="YW32" s="300"/>
      <c r="YX32" s="300"/>
      <c r="YY32" s="300"/>
      <c r="YZ32" s="300"/>
      <c r="ZA32" s="300"/>
      <c r="ZB32" s="300"/>
      <c r="ZC32" s="300"/>
      <c r="ZD32" s="300"/>
      <c r="ZE32" s="300"/>
      <c r="ZF32" s="300"/>
      <c r="ZG32" s="300"/>
      <c r="ZH32" s="300"/>
      <c r="ZI32" s="300"/>
      <c r="ZJ32" s="300"/>
      <c r="ZK32" s="300"/>
      <c r="ZL32" s="300"/>
      <c r="ZM32" s="300"/>
      <c r="ZN32" s="300"/>
      <c r="ZO32" s="300"/>
      <c r="ZP32" s="300"/>
      <c r="ZQ32" s="300"/>
      <c r="ZR32" s="300"/>
      <c r="ZS32" s="300"/>
      <c r="ZT32" s="300"/>
      <c r="ZU32" s="300"/>
      <c r="ZV32" s="300"/>
      <c r="ZW32" s="300"/>
      <c r="ZX32" s="300"/>
      <c r="ZY32" s="300"/>
      <c r="ZZ32" s="300"/>
      <c r="AAA32" s="300"/>
      <c r="AAB32" s="300"/>
      <c r="AAC32" s="300"/>
      <c r="AAD32" s="300"/>
      <c r="AAE32" s="300"/>
      <c r="AAF32" s="300"/>
      <c r="AAG32" s="300"/>
      <c r="AAH32" s="300"/>
      <c r="AAI32" s="300"/>
      <c r="AAJ32" s="300"/>
      <c r="AAK32" s="300"/>
      <c r="AAL32" s="300"/>
      <c r="AAM32" s="300"/>
      <c r="AAN32" s="300"/>
      <c r="AAO32" s="300"/>
      <c r="AAP32" s="300"/>
      <c r="AAQ32" s="300"/>
      <c r="AAR32" s="300"/>
      <c r="AAS32" s="300"/>
      <c r="AAT32" s="300"/>
      <c r="AAU32" s="300"/>
      <c r="AAV32" s="300"/>
      <c r="AAW32" s="300"/>
      <c r="AAX32" s="300"/>
      <c r="AAY32" s="300"/>
      <c r="AAZ32" s="300"/>
      <c r="ABA32" s="300"/>
      <c r="ABB32" s="300"/>
      <c r="ABC32" s="300"/>
      <c r="ABD32" s="300"/>
      <c r="ABE32" s="300"/>
      <c r="ABF32" s="300"/>
      <c r="ABG32" s="300"/>
      <c r="ABH32" s="300"/>
      <c r="ABI32" s="300"/>
      <c r="ABJ32" s="300"/>
      <c r="ABK32" s="300"/>
      <c r="ABL32" s="300"/>
      <c r="ABM32" s="300"/>
      <c r="ABN32" s="300"/>
      <c r="ABO32" s="300"/>
      <c r="ABP32" s="300"/>
      <c r="ABQ32" s="300"/>
      <c r="ABR32" s="300"/>
      <c r="ABS32" s="300"/>
      <c r="ABT32" s="300"/>
      <c r="ABU32" s="300"/>
      <c r="ABV32" s="300"/>
      <c r="ABW32" s="300"/>
      <c r="ABX32" s="300"/>
      <c r="ABY32" s="300"/>
      <c r="ABZ32" s="300"/>
      <c r="ACA32" s="300"/>
      <c r="ACB32" s="300"/>
      <c r="ACC32" s="300"/>
      <c r="ACD32" s="300"/>
      <c r="ACE32" s="300"/>
      <c r="ACF32" s="300"/>
      <c r="ACG32" s="300"/>
      <c r="ACH32" s="300"/>
      <c r="ACI32" s="300"/>
      <c r="ACJ32" s="300"/>
      <c r="ACK32" s="300"/>
      <c r="ACL32" s="300"/>
      <c r="ACM32" s="300"/>
      <c r="ACN32" s="300"/>
      <c r="ACO32" s="300"/>
      <c r="ACP32" s="300"/>
      <c r="ACQ32" s="300"/>
      <c r="ACR32" s="300"/>
      <c r="ACS32" s="300"/>
      <c r="ACT32" s="300"/>
      <c r="ACU32" s="300"/>
      <c r="ACV32" s="300"/>
      <c r="ACW32" s="300"/>
      <c r="ACX32" s="300"/>
      <c r="ACY32" s="300"/>
      <c r="ACZ32" s="300"/>
      <c r="ADA32" s="300"/>
      <c r="ADB32" s="300"/>
      <c r="ADC32" s="300"/>
      <c r="ADD32" s="300"/>
      <c r="ADE32" s="300"/>
      <c r="ADF32" s="300"/>
      <c r="ADG32" s="300"/>
      <c r="ADH32" s="300"/>
      <c r="ADI32" s="300"/>
      <c r="ADJ32" s="300"/>
      <c r="ADK32" s="300"/>
      <c r="ADL32" s="300"/>
      <c r="ADM32" s="300"/>
      <c r="ADN32" s="300"/>
      <c r="ADO32" s="300"/>
      <c r="ADP32" s="300"/>
      <c r="ADQ32" s="300"/>
      <c r="ADR32" s="300"/>
      <c r="ADS32" s="300"/>
      <c r="ADT32" s="300"/>
      <c r="ADU32" s="300"/>
      <c r="ADV32" s="300"/>
      <c r="ADW32" s="300"/>
      <c r="ADX32" s="300"/>
      <c r="ADY32" s="300"/>
      <c r="ADZ32" s="300"/>
      <c r="AEA32" s="300"/>
      <c r="AEB32" s="300"/>
      <c r="AEC32" s="300"/>
      <c r="AED32" s="300"/>
      <c r="AEE32" s="300"/>
      <c r="AEF32" s="300"/>
      <c r="AEG32" s="300"/>
      <c r="AEH32" s="300"/>
      <c r="AEI32" s="300"/>
      <c r="AEJ32" s="300"/>
      <c r="AEK32" s="300"/>
      <c r="AEL32" s="300"/>
      <c r="AEM32" s="300"/>
      <c r="AEN32" s="300"/>
      <c r="AEO32" s="300"/>
      <c r="AEP32" s="300"/>
      <c r="AEQ32" s="300"/>
      <c r="AER32" s="300"/>
      <c r="AES32" s="300"/>
      <c r="AET32" s="300"/>
      <c r="AEU32" s="300"/>
      <c r="AEV32" s="300"/>
      <c r="AEW32" s="300"/>
      <c r="AEX32" s="300"/>
      <c r="AEY32" s="300"/>
      <c r="AEZ32" s="300"/>
      <c r="AFA32" s="300"/>
      <c r="AFB32" s="300"/>
      <c r="AFC32" s="300"/>
      <c r="AFD32" s="300"/>
      <c r="AFE32" s="300"/>
      <c r="AFF32" s="300"/>
      <c r="AFG32" s="300"/>
      <c r="AFH32" s="300"/>
      <c r="AFI32" s="300"/>
      <c r="AFJ32" s="300"/>
      <c r="AFK32" s="300"/>
      <c r="AFL32" s="300"/>
      <c r="AFM32" s="300"/>
      <c r="AFN32" s="300"/>
      <c r="AFO32" s="300"/>
      <c r="AFP32" s="300"/>
      <c r="AFQ32" s="300"/>
      <c r="AFR32" s="300"/>
      <c r="AFS32" s="300"/>
      <c r="AFT32" s="300"/>
      <c r="AFU32" s="300"/>
      <c r="AFV32" s="300"/>
      <c r="AFW32" s="300"/>
      <c r="AFX32" s="300"/>
      <c r="AFY32" s="300"/>
      <c r="AFZ32" s="300"/>
      <c r="AGA32" s="300"/>
      <c r="AGB32" s="300"/>
      <c r="AGC32" s="300"/>
      <c r="AGD32" s="300"/>
      <c r="AGE32" s="300"/>
      <c r="AGF32" s="300"/>
      <c r="AGG32" s="300"/>
      <c r="AGH32" s="300"/>
      <c r="AGI32" s="300"/>
      <c r="AGJ32" s="300"/>
      <c r="AGK32" s="300"/>
      <c r="AGL32" s="300"/>
      <c r="AGM32" s="300"/>
      <c r="AGN32" s="300"/>
      <c r="AGO32" s="300"/>
      <c r="AGP32" s="300"/>
      <c r="AGQ32" s="300"/>
      <c r="AGR32" s="300"/>
      <c r="AGS32" s="300"/>
      <c r="AGT32" s="300"/>
      <c r="AGU32" s="300"/>
      <c r="AGV32" s="300"/>
      <c r="AGW32" s="300"/>
      <c r="AGX32" s="300"/>
      <c r="AGY32" s="300"/>
      <c r="AGZ32" s="300"/>
      <c r="AHA32" s="300"/>
      <c r="AHB32" s="300"/>
      <c r="AHC32" s="300"/>
      <c r="AHD32" s="300"/>
      <c r="AHE32" s="300"/>
      <c r="AHF32" s="300"/>
      <c r="AHG32" s="300"/>
      <c r="AHH32" s="300"/>
      <c r="AHI32" s="300"/>
      <c r="AHJ32" s="300"/>
      <c r="AHK32" s="300"/>
      <c r="AHL32" s="300"/>
      <c r="AHM32" s="300"/>
      <c r="AHN32" s="300"/>
      <c r="AHO32" s="300"/>
      <c r="AHP32" s="300"/>
      <c r="AHQ32" s="300"/>
      <c r="AHR32" s="300"/>
      <c r="AHS32" s="300"/>
      <c r="AHT32" s="300"/>
      <c r="AHU32" s="300"/>
      <c r="AHV32" s="300"/>
      <c r="AHW32" s="300"/>
      <c r="AHX32" s="300"/>
      <c r="AHY32" s="300"/>
      <c r="AHZ32" s="300"/>
      <c r="AIA32" s="300"/>
      <c r="AIB32" s="300"/>
      <c r="AIC32" s="300"/>
      <c r="AID32" s="300"/>
      <c r="AIE32" s="300"/>
      <c r="AIF32" s="300"/>
      <c r="AIG32" s="300"/>
      <c r="AIH32" s="300"/>
      <c r="AII32" s="300"/>
      <c r="AIJ32" s="300"/>
      <c r="AIK32" s="300"/>
      <c r="AIL32" s="300"/>
      <c r="AIM32" s="300"/>
      <c r="AIN32" s="300"/>
      <c r="AIO32" s="300"/>
      <c r="AIP32" s="300"/>
      <c r="AIQ32" s="300"/>
      <c r="AIR32" s="300"/>
      <c r="AIS32" s="300"/>
      <c r="AIT32" s="300"/>
      <c r="AIU32" s="300"/>
      <c r="AIV32" s="300"/>
      <c r="AIW32" s="300"/>
      <c r="AIX32" s="300"/>
      <c r="AIY32" s="300"/>
      <c r="AIZ32" s="300"/>
      <c r="AJA32" s="300"/>
      <c r="AJB32" s="300"/>
      <c r="AJC32" s="300"/>
      <c r="AJD32" s="300"/>
      <c r="AJE32" s="300"/>
      <c r="AJF32" s="300"/>
      <c r="AJG32" s="300"/>
      <c r="AJH32" s="300"/>
      <c r="AJI32" s="300"/>
      <c r="AJJ32" s="300"/>
      <c r="AJK32" s="300"/>
      <c r="AJL32" s="300"/>
      <c r="AJM32" s="300"/>
      <c r="AJN32" s="300"/>
      <c r="AJO32" s="300"/>
      <c r="AJP32" s="300"/>
      <c r="AJQ32" s="300"/>
      <c r="AJR32" s="300"/>
      <c r="AJS32" s="300"/>
      <c r="AJT32" s="300"/>
      <c r="AJU32" s="300"/>
      <c r="AJV32" s="300"/>
      <c r="AJW32" s="300"/>
      <c r="AJX32" s="300"/>
      <c r="AJY32" s="300"/>
      <c r="AJZ32" s="300"/>
      <c r="AKA32" s="300"/>
      <c r="AKB32" s="300"/>
      <c r="AKC32" s="300"/>
      <c r="AKD32" s="300"/>
      <c r="AKE32" s="300"/>
      <c r="AKF32" s="300"/>
      <c r="AKG32" s="300"/>
      <c r="AKH32" s="300"/>
      <c r="AKI32" s="300"/>
      <c r="AKJ32" s="300"/>
      <c r="AKK32" s="300"/>
      <c r="AKL32" s="300"/>
      <c r="AKM32" s="300"/>
      <c r="AKN32" s="300"/>
      <c r="AKO32" s="300"/>
      <c r="AKP32" s="300"/>
      <c r="AKQ32" s="300"/>
      <c r="AKR32" s="300"/>
      <c r="AKS32" s="300"/>
      <c r="AKT32" s="300"/>
      <c r="AKU32" s="300"/>
      <c r="AKV32" s="300"/>
      <c r="AKW32" s="300"/>
      <c r="AKX32" s="300"/>
      <c r="AKY32" s="300"/>
      <c r="AKZ32" s="300"/>
      <c r="ALA32" s="300"/>
      <c r="ALB32" s="300"/>
      <c r="ALC32" s="300"/>
      <c r="ALD32" s="300"/>
      <c r="ALE32" s="300"/>
      <c r="ALF32" s="300"/>
      <c r="ALG32" s="300"/>
      <c r="ALH32" s="300"/>
      <c r="ALI32" s="300"/>
      <c r="ALJ32" s="300"/>
      <c r="ALK32" s="300"/>
      <c r="ALL32" s="300"/>
      <c r="ALM32" s="300"/>
      <c r="ALN32" s="300"/>
      <c r="ALO32" s="300"/>
      <c r="ALP32" s="300"/>
      <c r="ALQ32" s="300"/>
      <c r="ALR32" s="300"/>
      <c r="ALS32" s="300"/>
      <c r="ALT32" s="300"/>
      <c r="ALU32" s="300"/>
      <c r="ALV32" s="300"/>
      <c r="ALW32" s="300"/>
      <c r="ALX32" s="300"/>
      <c r="ALY32" s="300"/>
      <c r="ALZ32" s="300"/>
      <c r="AMA32" s="300"/>
      <c r="AMB32" s="300"/>
      <c r="AMC32" s="300"/>
      <c r="AMD32" s="300"/>
      <c r="AME32" s="300"/>
      <c r="AMF32" s="300"/>
      <c r="AMG32" s="300"/>
      <c r="AMH32" s="300"/>
      <c r="AMI32" s="300"/>
      <c r="AMJ32" s="300"/>
      <c r="AMK32" s="300"/>
    </row>
    <row r="33" spans="1:1025" ht="67.5" customHeight="1">
      <c r="A33" s="270" t="s">
        <v>258</v>
      </c>
      <c r="B33" s="270" t="s">
        <v>357</v>
      </c>
      <c r="C33" s="270" t="s">
        <v>259</v>
      </c>
      <c r="D33" s="216" t="s">
        <v>260</v>
      </c>
      <c r="E33" s="311" t="s">
        <v>462</v>
      </c>
      <c r="F33" s="295" t="s">
        <v>473</v>
      </c>
      <c r="G33" s="213">
        <f>H33+I33</f>
        <v>25000</v>
      </c>
      <c r="H33" s="218">
        <v>25000</v>
      </c>
      <c r="I33" s="217">
        <v>0</v>
      </c>
      <c r="J33" s="218">
        <v>0</v>
      </c>
      <c r="K33" s="209"/>
    </row>
    <row r="34" spans="1:1025" s="301" customFormat="1" ht="20.25" customHeight="1">
      <c r="A34" s="196"/>
      <c r="B34" s="196">
        <v>5000</v>
      </c>
      <c r="C34" s="196"/>
      <c r="D34" s="212" t="s">
        <v>420</v>
      </c>
      <c r="E34" s="333"/>
      <c r="F34" s="298"/>
      <c r="G34" s="213">
        <f>G35</f>
        <v>25000</v>
      </c>
      <c r="H34" s="213">
        <f t="shared" ref="H34:J34" si="5">H35</f>
        <v>25000</v>
      </c>
      <c r="I34" s="213">
        <f t="shared" si="5"/>
        <v>0</v>
      </c>
      <c r="J34" s="213">
        <f t="shared" si="5"/>
        <v>0</v>
      </c>
      <c r="K34" s="299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300"/>
      <c r="CA34" s="300"/>
      <c r="CB34" s="300"/>
      <c r="CC34" s="300"/>
      <c r="CD34" s="300"/>
      <c r="CE34" s="300"/>
      <c r="CF34" s="300"/>
      <c r="CG34" s="300"/>
      <c r="CH34" s="300"/>
      <c r="CI34" s="300"/>
      <c r="CJ34" s="300"/>
      <c r="CK34" s="300"/>
      <c r="CL34" s="300"/>
      <c r="CM34" s="300"/>
      <c r="CN34" s="300"/>
      <c r="CO34" s="300"/>
      <c r="CP34" s="300"/>
      <c r="CQ34" s="300"/>
      <c r="CR34" s="300"/>
      <c r="CS34" s="300"/>
      <c r="CT34" s="300"/>
      <c r="CU34" s="300"/>
      <c r="CV34" s="300"/>
      <c r="CW34" s="300"/>
      <c r="CX34" s="300"/>
      <c r="CY34" s="300"/>
      <c r="CZ34" s="300"/>
      <c r="DA34" s="300"/>
      <c r="DB34" s="300"/>
      <c r="DC34" s="300"/>
      <c r="DD34" s="300"/>
      <c r="DE34" s="300"/>
      <c r="DF34" s="300"/>
      <c r="DG34" s="300"/>
      <c r="DH34" s="300"/>
      <c r="DI34" s="300"/>
      <c r="DJ34" s="300"/>
      <c r="DK34" s="300"/>
      <c r="DL34" s="300"/>
      <c r="DM34" s="300"/>
      <c r="DN34" s="300"/>
      <c r="DO34" s="300"/>
      <c r="DP34" s="300"/>
      <c r="DQ34" s="300"/>
      <c r="DR34" s="300"/>
      <c r="DS34" s="300"/>
      <c r="DT34" s="300"/>
      <c r="DU34" s="300"/>
      <c r="DV34" s="300"/>
      <c r="DW34" s="300"/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0"/>
      <c r="EJ34" s="300"/>
      <c r="EK34" s="300"/>
      <c r="EL34" s="300"/>
      <c r="EM34" s="300"/>
      <c r="EN34" s="300"/>
      <c r="EO34" s="300"/>
      <c r="EP34" s="300"/>
      <c r="EQ34" s="300"/>
      <c r="ER34" s="300"/>
      <c r="ES34" s="300"/>
      <c r="ET34" s="300"/>
      <c r="EU34" s="300"/>
      <c r="EV34" s="300"/>
      <c r="EW34" s="300"/>
      <c r="EX34" s="300"/>
      <c r="EY34" s="300"/>
      <c r="EZ34" s="300"/>
      <c r="FA34" s="300"/>
      <c r="FB34" s="300"/>
      <c r="FC34" s="300"/>
      <c r="FD34" s="300"/>
      <c r="FE34" s="300"/>
      <c r="FF34" s="300"/>
      <c r="FG34" s="300"/>
      <c r="FH34" s="300"/>
      <c r="FI34" s="300"/>
      <c r="FJ34" s="300"/>
      <c r="FK34" s="300"/>
      <c r="FL34" s="300"/>
      <c r="FM34" s="300"/>
      <c r="FN34" s="300"/>
      <c r="FO34" s="300"/>
      <c r="FP34" s="300"/>
      <c r="FQ34" s="300"/>
      <c r="FR34" s="300"/>
      <c r="FS34" s="300"/>
      <c r="FT34" s="300"/>
      <c r="FU34" s="300"/>
      <c r="FV34" s="300"/>
      <c r="FW34" s="300"/>
      <c r="FX34" s="300"/>
      <c r="FY34" s="300"/>
      <c r="FZ34" s="300"/>
      <c r="GA34" s="300"/>
      <c r="GB34" s="300"/>
      <c r="GC34" s="300"/>
      <c r="GD34" s="300"/>
      <c r="GE34" s="300"/>
      <c r="GF34" s="300"/>
      <c r="GG34" s="300"/>
      <c r="GH34" s="300"/>
      <c r="GI34" s="300"/>
      <c r="GJ34" s="300"/>
      <c r="GK34" s="300"/>
      <c r="GL34" s="300"/>
      <c r="GM34" s="300"/>
      <c r="GN34" s="300"/>
      <c r="GO34" s="300"/>
      <c r="GP34" s="300"/>
      <c r="GQ34" s="300"/>
      <c r="GR34" s="300"/>
      <c r="GS34" s="300"/>
      <c r="GT34" s="300"/>
      <c r="GU34" s="300"/>
      <c r="GV34" s="300"/>
      <c r="GW34" s="300"/>
      <c r="GX34" s="300"/>
      <c r="GY34" s="300"/>
      <c r="GZ34" s="300"/>
      <c r="HA34" s="300"/>
      <c r="HB34" s="300"/>
      <c r="HC34" s="300"/>
      <c r="HD34" s="300"/>
      <c r="HE34" s="300"/>
      <c r="HF34" s="300"/>
      <c r="HG34" s="300"/>
      <c r="HH34" s="300"/>
      <c r="HI34" s="300"/>
      <c r="HJ34" s="300"/>
      <c r="HK34" s="300"/>
      <c r="HL34" s="300"/>
      <c r="HM34" s="300"/>
      <c r="HN34" s="300"/>
      <c r="HO34" s="300"/>
      <c r="HP34" s="300"/>
      <c r="HQ34" s="300"/>
      <c r="HR34" s="300"/>
      <c r="HS34" s="300"/>
      <c r="HT34" s="300"/>
      <c r="HU34" s="300"/>
      <c r="HV34" s="300"/>
      <c r="HW34" s="300"/>
      <c r="HX34" s="300"/>
      <c r="HY34" s="300"/>
      <c r="HZ34" s="300"/>
      <c r="IA34" s="300"/>
      <c r="IB34" s="300"/>
      <c r="IC34" s="300"/>
      <c r="ID34" s="300"/>
      <c r="IE34" s="300"/>
      <c r="IF34" s="300"/>
      <c r="IG34" s="300"/>
      <c r="IH34" s="300"/>
      <c r="II34" s="300"/>
      <c r="IJ34" s="300"/>
      <c r="IK34" s="300"/>
      <c r="IL34" s="300"/>
      <c r="IM34" s="300"/>
      <c r="IN34" s="300"/>
      <c r="IO34" s="300"/>
      <c r="IP34" s="300"/>
      <c r="IQ34" s="300"/>
      <c r="IR34" s="300"/>
      <c r="IS34" s="300"/>
      <c r="IT34" s="300"/>
      <c r="IU34" s="300"/>
      <c r="IV34" s="300"/>
      <c r="IW34" s="300"/>
      <c r="IX34" s="300"/>
      <c r="IY34" s="300"/>
      <c r="IZ34" s="300"/>
      <c r="JA34" s="300"/>
      <c r="JB34" s="300"/>
      <c r="JC34" s="300"/>
      <c r="JD34" s="300"/>
      <c r="JE34" s="300"/>
      <c r="JF34" s="300"/>
      <c r="JG34" s="300"/>
      <c r="JH34" s="300"/>
      <c r="JI34" s="300"/>
      <c r="JJ34" s="300"/>
      <c r="JK34" s="300"/>
      <c r="JL34" s="300"/>
      <c r="JM34" s="300"/>
      <c r="JN34" s="300"/>
      <c r="JO34" s="300"/>
      <c r="JP34" s="300"/>
      <c r="JQ34" s="300"/>
      <c r="JR34" s="300"/>
      <c r="JS34" s="300"/>
      <c r="JT34" s="300"/>
      <c r="JU34" s="300"/>
      <c r="JV34" s="300"/>
      <c r="JW34" s="300"/>
      <c r="JX34" s="300"/>
      <c r="JY34" s="300"/>
      <c r="JZ34" s="300"/>
      <c r="KA34" s="300"/>
      <c r="KB34" s="300"/>
      <c r="KC34" s="300"/>
      <c r="KD34" s="300"/>
      <c r="KE34" s="300"/>
      <c r="KF34" s="300"/>
      <c r="KG34" s="300"/>
      <c r="KH34" s="300"/>
      <c r="KI34" s="300"/>
      <c r="KJ34" s="300"/>
      <c r="KK34" s="300"/>
      <c r="KL34" s="300"/>
      <c r="KM34" s="300"/>
      <c r="KN34" s="300"/>
      <c r="KO34" s="300"/>
      <c r="KP34" s="300"/>
      <c r="KQ34" s="300"/>
      <c r="KR34" s="300"/>
      <c r="KS34" s="300"/>
      <c r="KT34" s="300"/>
      <c r="KU34" s="300"/>
      <c r="KV34" s="300"/>
      <c r="KW34" s="300"/>
      <c r="KX34" s="300"/>
      <c r="KY34" s="300"/>
      <c r="KZ34" s="300"/>
      <c r="LA34" s="300"/>
      <c r="LB34" s="300"/>
      <c r="LC34" s="300"/>
      <c r="LD34" s="300"/>
      <c r="LE34" s="300"/>
      <c r="LF34" s="300"/>
      <c r="LG34" s="300"/>
      <c r="LH34" s="300"/>
      <c r="LI34" s="300"/>
      <c r="LJ34" s="300"/>
      <c r="LK34" s="300"/>
      <c r="LL34" s="300"/>
      <c r="LM34" s="300"/>
      <c r="LN34" s="300"/>
      <c r="LO34" s="300"/>
      <c r="LP34" s="300"/>
      <c r="LQ34" s="300"/>
      <c r="LR34" s="300"/>
      <c r="LS34" s="300"/>
      <c r="LT34" s="300"/>
      <c r="LU34" s="300"/>
      <c r="LV34" s="300"/>
      <c r="LW34" s="300"/>
      <c r="LX34" s="300"/>
      <c r="LY34" s="300"/>
      <c r="LZ34" s="300"/>
      <c r="MA34" s="300"/>
      <c r="MB34" s="300"/>
      <c r="MC34" s="300"/>
      <c r="MD34" s="300"/>
      <c r="ME34" s="300"/>
      <c r="MF34" s="300"/>
      <c r="MG34" s="300"/>
      <c r="MH34" s="300"/>
      <c r="MI34" s="300"/>
      <c r="MJ34" s="300"/>
      <c r="MK34" s="300"/>
      <c r="ML34" s="300"/>
      <c r="MM34" s="300"/>
      <c r="MN34" s="300"/>
      <c r="MO34" s="300"/>
      <c r="MP34" s="300"/>
      <c r="MQ34" s="300"/>
      <c r="MR34" s="300"/>
      <c r="MS34" s="300"/>
      <c r="MT34" s="300"/>
      <c r="MU34" s="300"/>
      <c r="MV34" s="300"/>
      <c r="MW34" s="300"/>
      <c r="MX34" s="300"/>
      <c r="MY34" s="300"/>
      <c r="MZ34" s="300"/>
      <c r="NA34" s="300"/>
      <c r="NB34" s="300"/>
      <c r="NC34" s="300"/>
      <c r="ND34" s="300"/>
      <c r="NE34" s="300"/>
      <c r="NF34" s="300"/>
      <c r="NG34" s="300"/>
      <c r="NH34" s="300"/>
      <c r="NI34" s="300"/>
      <c r="NJ34" s="300"/>
      <c r="NK34" s="300"/>
      <c r="NL34" s="300"/>
      <c r="NM34" s="300"/>
      <c r="NN34" s="300"/>
      <c r="NO34" s="300"/>
      <c r="NP34" s="300"/>
      <c r="NQ34" s="300"/>
      <c r="NR34" s="300"/>
      <c r="NS34" s="300"/>
      <c r="NT34" s="300"/>
      <c r="NU34" s="300"/>
      <c r="NV34" s="300"/>
      <c r="NW34" s="300"/>
      <c r="NX34" s="300"/>
      <c r="NY34" s="300"/>
      <c r="NZ34" s="300"/>
      <c r="OA34" s="300"/>
      <c r="OB34" s="300"/>
      <c r="OC34" s="300"/>
      <c r="OD34" s="300"/>
      <c r="OE34" s="300"/>
      <c r="OF34" s="300"/>
      <c r="OG34" s="300"/>
      <c r="OH34" s="300"/>
      <c r="OI34" s="300"/>
      <c r="OJ34" s="300"/>
      <c r="OK34" s="300"/>
      <c r="OL34" s="300"/>
      <c r="OM34" s="300"/>
      <c r="ON34" s="300"/>
      <c r="OO34" s="300"/>
      <c r="OP34" s="300"/>
      <c r="OQ34" s="300"/>
      <c r="OR34" s="300"/>
      <c r="OS34" s="300"/>
      <c r="OT34" s="300"/>
      <c r="OU34" s="300"/>
      <c r="OV34" s="300"/>
      <c r="OW34" s="300"/>
      <c r="OX34" s="300"/>
      <c r="OY34" s="300"/>
      <c r="OZ34" s="300"/>
      <c r="PA34" s="300"/>
      <c r="PB34" s="300"/>
      <c r="PC34" s="300"/>
      <c r="PD34" s="300"/>
      <c r="PE34" s="300"/>
      <c r="PF34" s="300"/>
      <c r="PG34" s="300"/>
      <c r="PH34" s="300"/>
      <c r="PI34" s="300"/>
      <c r="PJ34" s="300"/>
      <c r="PK34" s="300"/>
      <c r="PL34" s="300"/>
      <c r="PM34" s="300"/>
      <c r="PN34" s="300"/>
      <c r="PO34" s="300"/>
      <c r="PP34" s="300"/>
      <c r="PQ34" s="300"/>
      <c r="PR34" s="300"/>
      <c r="PS34" s="300"/>
      <c r="PT34" s="300"/>
      <c r="PU34" s="300"/>
      <c r="PV34" s="300"/>
      <c r="PW34" s="300"/>
      <c r="PX34" s="300"/>
      <c r="PY34" s="300"/>
      <c r="PZ34" s="300"/>
      <c r="QA34" s="300"/>
      <c r="QB34" s="300"/>
      <c r="QC34" s="300"/>
      <c r="QD34" s="300"/>
      <c r="QE34" s="300"/>
      <c r="QF34" s="300"/>
      <c r="QG34" s="300"/>
      <c r="QH34" s="300"/>
      <c r="QI34" s="300"/>
      <c r="QJ34" s="300"/>
      <c r="QK34" s="300"/>
      <c r="QL34" s="300"/>
      <c r="QM34" s="300"/>
      <c r="QN34" s="300"/>
      <c r="QO34" s="300"/>
      <c r="QP34" s="300"/>
      <c r="QQ34" s="300"/>
      <c r="QR34" s="300"/>
      <c r="QS34" s="300"/>
      <c r="QT34" s="300"/>
      <c r="QU34" s="300"/>
      <c r="QV34" s="300"/>
      <c r="QW34" s="300"/>
      <c r="QX34" s="300"/>
      <c r="QY34" s="300"/>
      <c r="QZ34" s="300"/>
      <c r="RA34" s="300"/>
      <c r="RB34" s="300"/>
      <c r="RC34" s="300"/>
      <c r="RD34" s="300"/>
      <c r="RE34" s="300"/>
      <c r="RF34" s="300"/>
      <c r="RG34" s="300"/>
      <c r="RH34" s="300"/>
      <c r="RI34" s="300"/>
      <c r="RJ34" s="300"/>
      <c r="RK34" s="300"/>
      <c r="RL34" s="300"/>
      <c r="RM34" s="300"/>
      <c r="RN34" s="300"/>
      <c r="RO34" s="300"/>
      <c r="RP34" s="300"/>
      <c r="RQ34" s="300"/>
      <c r="RR34" s="300"/>
      <c r="RS34" s="300"/>
      <c r="RT34" s="300"/>
      <c r="RU34" s="300"/>
      <c r="RV34" s="300"/>
      <c r="RW34" s="300"/>
      <c r="RX34" s="300"/>
      <c r="RY34" s="300"/>
      <c r="RZ34" s="300"/>
      <c r="SA34" s="300"/>
      <c r="SB34" s="300"/>
      <c r="SC34" s="300"/>
      <c r="SD34" s="300"/>
      <c r="SE34" s="300"/>
      <c r="SF34" s="300"/>
      <c r="SG34" s="300"/>
      <c r="SH34" s="300"/>
      <c r="SI34" s="300"/>
      <c r="SJ34" s="300"/>
      <c r="SK34" s="300"/>
      <c r="SL34" s="300"/>
      <c r="SM34" s="300"/>
      <c r="SN34" s="300"/>
      <c r="SO34" s="300"/>
      <c r="SP34" s="300"/>
      <c r="SQ34" s="300"/>
      <c r="SR34" s="300"/>
      <c r="SS34" s="300"/>
      <c r="ST34" s="300"/>
      <c r="SU34" s="300"/>
      <c r="SV34" s="300"/>
      <c r="SW34" s="300"/>
      <c r="SX34" s="300"/>
      <c r="SY34" s="300"/>
      <c r="SZ34" s="300"/>
      <c r="TA34" s="300"/>
      <c r="TB34" s="300"/>
      <c r="TC34" s="300"/>
      <c r="TD34" s="300"/>
      <c r="TE34" s="300"/>
      <c r="TF34" s="300"/>
      <c r="TG34" s="300"/>
      <c r="TH34" s="300"/>
      <c r="TI34" s="300"/>
      <c r="TJ34" s="300"/>
      <c r="TK34" s="300"/>
      <c r="TL34" s="300"/>
      <c r="TM34" s="300"/>
      <c r="TN34" s="300"/>
      <c r="TO34" s="300"/>
      <c r="TP34" s="300"/>
      <c r="TQ34" s="300"/>
      <c r="TR34" s="300"/>
      <c r="TS34" s="300"/>
      <c r="TT34" s="300"/>
      <c r="TU34" s="300"/>
      <c r="TV34" s="300"/>
      <c r="TW34" s="300"/>
      <c r="TX34" s="300"/>
      <c r="TY34" s="300"/>
      <c r="TZ34" s="300"/>
      <c r="UA34" s="300"/>
      <c r="UB34" s="300"/>
      <c r="UC34" s="300"/>
      <c r="UD34" s="300"/>
      <c r="UE34" s="300"/>
      <c r="UF34" s="300"/>
      <c r="UG34" s="300"/>
      <c r="UH34" s="300"/>
      <c r="UI34" s="300"/>
      <c r="UJ34" s="300"/>
      <c r="UK34" s="300"/>
      <c r="UL34" s="300"/>
      <c r="UM34" s="300"/>
      <c r="UN34" s="300"/>
      <c r="UO34" s="300"/>
      <c r="UP34" s="300"/>
      <c r="UQ34" s="300"/>
      <c r="UR34" s="300"/>
      <c r="US34" s="300"/>
      <c r="UT34" s="300"/>
      <c r="UU34" s="300"/>
      <c r="UV34" s="300"/>
      <c r="UW34" s="300"/>
      <c r="UX34" s="300"/>
      <c r="UY34" s="300"/>
      <c r="UZ34" s="300"/>
      <c r="VA34" s="300"/>
      <c r="VB34" s="300"/>
      <c r="VC34" s="300"/>
      <c r="VD34" s="300"/>
      <c r="VE34" s="300"/>
      <c r="VF34" s="300"/>
      <c r="VG34" s="300"/>
      <c r="VH34" s="300"/>
      <c r="VI34" s="300"/>
      <c r="VJ34" s="300"/>
      <c r="VK34" s="300"/>
      <c r="VL34" s="300"/>
      <c r="VM34" s="300"/>
      <c r="VN34" s="300"/>
      <c r="VO34" s="300"/>
      <c r="VP34" s="300"/>
      <c r="VQ34" s="300"/>
      <c r="VR34" s="300"/>
      <c r="VS34" s="300"/>
      <c r="VT34" s="300"/>
      <c r="VU34" s="300"/>
      <c r="VV34" s="300"/>
      <c r="VW34" s="300"/>
      <c r="VX34" s="300"/>
      <c r="VY34" s="300"/>
      <c r="VZ34" s="300"/>
      <c r="WA34" s="300"/>
      <c r="WB34" s="300"/>
      <c r="WC34" s="300"/>
      <c r="WD34" s="300"/>
      <c r="WE34" s="300"/>
      <c r="WF34" s="300"/>
      <c r="WG34" s="300"/>
      <c r="WH34" s="300"/>
      <c r="WI34" s="300"/>
      <c r="WJ34" s="300"/>
      <c r="WK34" s="300"/>
      <c r="WL34" s="300"/>
      <c r="WM34" s="300"/>
      <c r="WN34" s="300"/>
      <c r="WO34" s="300"/>
      <c r="WP34" s="300"/>
      <c r="WQ34" s="300"/>
      <c r="WR34" s="300"/>
      <c r="WS34" s="300"/>
      <c r="WT34" s="300"/>
      <c r="WU34" s="300"/>
      <c r="WV34" s="300"/>
      <c r="WW34" s="300"/>
      <c r="WX34" s="300"/>
      <c r="WY34" s="300"/>
      <c r="WZ34" s="300"/>
      <c r="XA34" s="300"/>
      <c r="XB34" s="300"/>
      <c r="XC34" s="300"/>
      <c r="XD34" s="300"/>
      <c r="XE34" s="300"/>
      <c r="XF34" s="300"/>
      <c r="XG34" s="300"/>
      <c r="XH34" s="300"/>
      <c r="XI34" s="300"/>
      <c r="XJ34" s="300"/>
      <c r="XK34" s="300"/>
      <c r="XL34" s="300"/>
      <c r="XM34" s="300"/>
      <c r="XN34" s="300"/>
      <c r="XO34" s="300"/>
      <c r="XP34" s="300"/>
      <c r="XQ34" s="300"/>
      <c r="XR34" s="300"/>
      <c r="XS34" s="300"/>
      <c r="XT34" s="300"/>
      <c r="XU34" s="300"/>
      <c r="XV34" s="300"/>
      <c r="XW34" s="300"/>
      <c r="XX34" s="300"/>
      <c r="XY34" s="300"/>
      <c r="XZ34" s="300"/>
      <c r="YA34" s="300"/>
      <c r="YB34" s="300"/>
      <c r="YC34" s="300"/>
      <c r="YD34" s="300"/>
      <c r="YE34" s="300"/>
      <c r="YF34" s="300"/>
      <c r="YG34" s="300"/>
      <c r="YH34" s="300"/>
      <c r="YI34" s="300"/>
      <c r="YJ34" s="300"/>
      <c r="YK34" s="300"/>
      <c r="YL34" s="300"/>
      <c r="YM34" s="300"/>
      <c r="YN34" s="300"/>
      <c r="YO34" s="300"/>
      <c r="YP34" s="300"/>
      <c r="YQ34" s="300"/>
      <c r="YR34" s="300"/>
      <c r="YS34" s="300"/>
      <c r="YT34" s="300"/>
      <c r="YU34" s="300"/>
      <c r="YV34" s="300"/>
      <c r="YW34" s="300"/>
      <c r="YX34" s="300"/>
      <c r="YY34" s="300"/>
      <c r="YZ34" s="300"/>
      <c r="ZA34" s="300"/>
      <c r="ZB34" s="300"/>
      <c r="ZC34" s="300"/>
      <c r="ZD34" s="300"/>
      <c r="ZE34" s="300"/>
      <c r="ZF34" s="300"/>
      <c r="ZG34" s="300"/>
      <c r="ZH34" s="300"/>
      <c r="ZI34" s="300"/>
      <c r="ZJ34" s="300"/>
      <c r="ZK34" s="300"/>
      <c r="ZL34" s="300"/>
      <c r="ZM34" s="300"/>
      <c r="ZN34" s="300"/>
      <c r="ZO34" s="300"/>
      <c r="ZP34" s="300"/>
      <c r="ZQ34" s="300"/>
      <c r="ZR34" s="300"/>
      <c r="ZS34" s="300"/>
      <c r="ZT34" s="300"/>
      <c r="ZU34" s="300"/>
      <c r="ZV34" s="300"/>
      <c r="ZW34" s="300"/>
      <c r="ZX34" s="300"/>
      <c r="ZY34" s="300"/>
      <c r="ZZ34" s="300"/>
      <c r="AAA34" s="300"/>
      <c r="AAB34" s="300"/>
      <c r="AAC34" s="300"/>
      <c r="AAD34" s="300"/>
      <c r="AAE34" s="300"/>
      <c r="AAF34" s="300"/>
      <c r="AAG34" s="300"/>
      <c r="AAH34" s="300"/>
      <c r="AAI34" s="300"/>
      <c r="AAJ34" s="300"/>
      <c r="AAK34" s="300"/>
      <c r="AAL34" s="300"/>
      <c r="AAM34" s="300"/>
      <c r="AAN34" s="300"/>
      <c r="AAO34" s="300"/>
      <c r="AAP34" s="300"/>
      <c r="AAQ34" s="300"/>
      <c r="AAR34" s="300"/>
      <c r="AAS34" s="300"/>
      <c r="AAT34" s="300"/>
      <c r="AAU34" s="300"/>
      <c r="AAV34" s="300"/>
      <c r="AAW34" s="300"/>
      <c r="AAX34" s="300"/>
      <c r="AAY34" s="300"/>
      <c r="AAZ34" s="300"/>
      <c r="ABA34" s="300"/>
      <c r="ABB34" s="300"/>
      <c r="ABC34" s="300"/>
      <c r="ABD34" s="300"/>
      <c r="ABE34" s="300"/>
      <c r="ABF34" s="300"/>
      <c r="ABG34" s="300"/>
      <c r="ABH34" s="300"/>
      <c r="ABI34" s="300"/>
      <c r="ABJ34" s="300"/>
      <c r="ABK34" s="300"/>
      <c r="ABL34" s="300"/>
      <c r="ABM34" s="300"/>
      <c r="ABN34" s="300"/>
      <c r="ABO34" s="300"/>
      <c r="ABP34" s="300"/>
      <c r="ABQ34" s="300"/>
      <c r="ABR34" s="300"/>
      <c r="ABS34" s="300"/>
      <c r="ABT34" s="300"/>
      <c r="ABU34" s="300"/>
      <c r="ABV34" s="300"/>
      <c r="ABW34" s="300"/>
      <c r="ABX34" s="300"/>
      <c r="ABY34" s="300"/>
      <c r="ABZ34" s="300"/>
      <c r="ACA34" s="300"/>
      <c r="ACB34" s="300"/>
      <c r="ACC34" s="300"/>
      <c r="ACD34" s="300"/>
      <c r="ACE34" s="300"/>
      <c r="ACF34" s="300"/>
      <c r="ACG34" s="300"/>
      <c r="ACH34" s="300"/>
      <c r="ACI34" s="300"/>
      <c r="ACJ34" s="300"/>
      <c r="ACK34" s="300"/>
      <c r="ACL34" s="300"/>
      <c r="ACM34" s="300"/>
      <c r="ACN34" s="300"/>
      <c r="ACO34" s="300"/>
      <c r="ACP34" s="300"/>
      <c r="ACQ34" s="300"/>
      <c r="ACR34" s="300"/>
      <c r="ACS34" s="300"/>
      <c r="ACT34" s="300"/>
      <c r="ACU34" s="300"/>
      <c r="ACV34" s="300"/>
      <c r="ACW34" s="300"/>
      <c r="ACX34" s="300"/>
      <c r="ACY34" s="300"/>
      <c r="ACZ34" s="300"/>
      <c r="ADA34" s="300"/>
      <c r="ADB34" s="300"/>
      <c r="ADC34" s="300"/>
      <c r="ADD34" s="300"/>
      <c r="ADE34" s="300"/>
      <c r="ADF34" s="300"/>
      <c r="ADG34" s="300"/>
      <c r="ADH34" s="300"/>
      <c r="ADI34" s="300"/>
      <c r="ADJ34" s="300"/>
      <c r="ADK34" s="300"/>
      <c r="ADL34" s="300"/>
      <c r="ADM34" s="300"/>
      <c r="ADN34" s="300"/>
      <c r="ADO34" s="300"/>
      <c r="ADP34" s="300"/>
      <c r="ADQ34" s="300"/>
      <c r="ADR34" s="300"/>
      <c r="ADS34" s="300"/>
      <c r="ADT34" s="300"/>
      <c r="ADU34" s="300"/>
      <c r="ADV34" s="300"/>
      <c r="ADW34" s="300"/>
      <c r="ADX34" s="300"/>
      <c r="ADY34" s="300"/>
      <c r="ADZ34" s="300"/>
      <c r="AEA34" s="300"/>
      <c r="AEB34" s="300"/>
      <c r="AEC34" s="300"/>
      <c r="AED34" s="300"/>
      <c r="AEE34" s="300"/>
      <c r="AEF34" s="300"/>
      <c r="AEG34" s="300"/>
      <c r="AEH34" s="300"/>
      <c r="AEI34" s="300"/>
      <c r="AEJ34" s="300"/>
      <c r="AEK34" s="300"/>
      <c r="AEL34" s="300"/>
      <c r="AEM34" s="300"/>
      <c r="AEN34" s="300"/>
      <c r="AEO34" s="300"/>
      <c r="AEP34" s="300"/>
      <c r="AEQ34" s="300"/>
      <c r="AER34" s="300"/>
      <c r="AES34" s="300"/>
      <c r="AET34" s="300"/>
      <c r="AEU34" s="300"/>
      <c r="AEV34" s="300"/>
      <c r="AEW34" s="300"/>
      <c r="AEX34" s="300"/>
      <c r="AEY34" s="300"/>
      <c r="AEZ34" s="300"/>
      <c r="AFA34" s="300"/>
      <c r="AFB34" s="300"/>
      <c r="AFC34" s="300"/>
      <c r="AFD34" s="300"/>
      <c r="AFE34" s="300"/>
      <c r="AFF34" s="300"/>
      <c r="AFG34" s="300"/>
      <c r="AFH34" s="300"/>
      <c r="AFI34" s="300"/>
      <c r="AFJ34" s="300"/>
      <c r="AFK34" s="300"/>
      <c r="AFL34" s="300"/>
      <c r="AFM34" s="300"/>
      <c r="AFN34" s="300"/>
      <c r="AFO34" s="300"/>
      <c r="AFP34" s="300"/>
      <c r="AFQ34" s="300"/>
      <c r="AFR34" s="300"/>
      <c r="AFS34" s="300"/>
      <c r="AFT34" s="300"/>
      <c r="AFU34" s="300"/>
      <c r="AFV34" s="300"/>
      <c r="AFW34" s="300"/>
      <c r="AFX34" s="300"/>
      <c r="AFY34" s="300"/>
      <c r="AFZ34" s="300"/>
      <c r="AGA34" s="300"/>
      <c r="AGB34" s="300"/>
      <c r="AGC34" s="300"/>
      <c r="AGD34" s="300"/>
      <c r="AGE34" s="300"/>
      <c r="AGF34" s="300"/>
      <c r="AGG34" s="300"/>
      <c r="AGH34" s="300"/>
      <c r="AGI34" s="300"/>
      <c r="AGJ34" s="300"/>
      <c r="AGK34" s="300"/>
      <c r="AGL34" s="300"/>
      <c r="AGM34" s="300"/>
      <c r="AGN34" s="300"/>
      <c r="AGO34" s="300"/>
      <c r="AGP34" s="300"/>
      <c r="AGQ34" s="300"/>
      <c r="AGR34" s="300"/>
      <c r="AGS34" s="300"/>
      <c r="AGT34" s="300"/>
      <c r="AGU34" s="300"/>
      <c r="AGV34" s="300"/>
      <c r="AGW34" s="300"/>
      <c r="AGX34" s="300"/>
      <c r="AGY34" s="300"/>
      <c r="AGZ34" s="300"/>
      <c r="AHA34" s="300"/>
      <c r="AHB34" s="300"/>
      <c r="AHC34" s="300"/>
      <c r="AHD34" s="300"/>
      <c r="AHE34" s="300"/>
      <c r="AHF34" s="300"/>
      <c r="AHG34" s="300"/>
      <c r="AHH34" s="300"/>
      <c r="AHI34" s="300"/>
      <c r="AHJ34" s="300"/>
      <c r="AHK34" s="300"/>
      <c r="AHL34" s="300"/>
      <c r="AHM34" s="300"/>
      <c r="AHN34" s="300"/>
      <c r="AHO34" s="300"/>
      <c r="AHP34" s="300"/>
      <c r="AHQ34" s="300"/>
      <c r="AHR34" s="300"/>
      <c r="AHS34" s="300"/>
      <c r="AHT34" s="300"/>
      <c r="AHU34" s="300"/>
      <c r="AHV34" s="300"/>
      <c r="AHW34" s="300"/>
      <c r="AHX34" s="300"/>
      <c r="AHY34" s="300"/>
      <c r="AHZ34" s="300"/>
      <c r="AIA34" s="300"/>
      <c r="AIB34" s="300"/>
      <c r="AIC34" s="300"/>
      <c r="AID34" s="300"/>
      <c r="AIE34" s="300"/>
      <c r="AIF34" s="300"/>
      <c r="AIG34" s="300"/>
      <c r="AIH34" s="300"/>
      <c r="AII34" s="300"/>
      <c r="AIJ34" s="300"/>
      <c r="AIK34" s="300"/>
      <c r="AIL34" s="300"/>
      <c r="AIM34" s="300"/>
      <c r="AIN34" s="300"/>
      <c r="AIO34" s="300"/>
      <c r="AIP34" s="300"/>
      <c r="AIQ34" s="300"/>
      <c r="AIR34" s="300"/>
      <c r="AIS34" s="300"/>
      <c r="AIT34" s="300"/>
      <c r="AIU34" s="300"/>
      <c r="AIV34" s="300"/>
      <c r="AIW34" s="300"/>
      <c r="AIX34" s="300"/>
      <c r="AIY34" s="300"/>
      <c r="AIZ34" s="300"/>
      <c r="AJA34" s="300"/>
      <c r="AJB34" s="300"/>
      <c r="AJC34" s="300"/>
      <c r="AJD34" s="300"/>
      <c r="AJE34" s="300"/>
      <c r="AJF34" s="300"/>
      <c r="AJG34" s="300"/>
      <c r="AJH34" s="300"/>
      <c r="AJI34" s="300"/>
      <c r="AJJ34" s="300"/>
      <c r="AJK34" s="300"/>
      <c r="AJL34" s="300"/>
      <c r="AJM34" s="300"/>
      <c r="AJN34" s="300"/>
      <c r="AJO34" s="300"/>
      <c r="AJP34" s="300"/>
      <c r="AJQ34" s="300"/>
      <c r="AJR34" s="300"/>
      <c r="AJS34" s="300"/>
      <c r="AJT34" s="300"/>
      <c r="AJU34" s="300"/>
      <c r="AJV34" s="300"/>
      <c r="AJW34" s="300"/>
      <c r="AJX34" s="300"/>
      <c r="AJY34" s="300"/>
      <c r="AJZ34" s="300"/>
      <c r="AKA34" s="300"/>
      <c r="AKB34" s="300"/>
      <c r="AKC34" s="300"/>
      <c r="AKD34" s="300"/>
      <c r="AKE34" s="300"/>
      <c r="AKF34" s="300"/>
      <c r="AKG34" s="300"/>
      <c r="AKH34" s="300"/>
      <c r="AKI34" s="300"/>
      <c r="AKJ34" s="300"/>
      <c r="AKK34" s="300"/>
      <c r="AKL34" s="300"/>
      <c r="AKM34" s="300"/>
      <c r="AKN34" s="300"/>
      <c r="AKO34" s="300"/>
      <c r="AKP34" s="300"/>
      <c r="AKQ34" s="300"/>
      <c r="AKR34" s="300"/>
      <c r="AKS34" s="300"/>
      <c r="AKT34" s="300"/>
      <c r="AKU34" s="300"/>
      <c r="AKV34" s="300"/>
      <c r="AKW34" s="300"/>
      <c r="AKX34" s="300"/>
      <c r="AKY34" s="300"/>
      <c r="AKZ34" s="300"/>
      <c r="ALA34" s="300"/>
      <c r="ALB34" s="300"/>
      <c r="ALC34" s="300"/>
      <c r="ALD34" s="300"/>
      <c r="ALE34" s="300"/>
      <c r="ALF34" s="300"/>
      <c r="ALG34" s="300"/>
      <c r="ALH34" s="300"/>
      <c r="ALI34" s="300"/>
      <c r="ALJ34" s="300"/>
      <c r="ALK34" s="300"/>
      <c r="ALL34" s="300"/>
      <c r="ALM34" s="300"/>
      <c r="ALN34" s="300"/>
      <c r="ALO34" s="300"/>
      <c r="ALP34" s="300"/>
      <c r="ALQ34" s="300"/>
      <c r="ALR34" s="300"/>
      <c r="ALS34" s="300"/>
      <c r="ALT34" s="300"/>
      <c r="ALU34" s="300"/>
      <c r="ALV34" s="300"/>
      <c r="ALW34" s="300"/>
      <c r="ALX34" s="300"/>
      <c r="ALY34" s="300"/>
      <c r="ALZ34" s="300"/>
      <c r="AMA34" s="300"/>
      <c r="AMB34" s="300"/>
      <c r="AMC34" s="300"/>
      <c r="AMD34" s="300"/>
      <c r="AME34" s="300"/>
      <c r="AMF34" s="300"/>
      <c r="AMG34" s="300"/>
      <c r="AMH34" s="300"/>
      <c r="AMI34" s="300"/>
      <c r="AMJ34" s="300"/>
      <c r="AMK34" s="300"/>
    </row>
    <row r="35" spans="1:1025" ht="54.75" customHeight="1">
      <c r="A35" s="270" t="s">
        <v>262</v>
      </c>
      <c r="B35" s="270" t="s">
        <v>358</v>
      </c>
      <c r="C35" s="270" t="s">
        <v>263</v>
      </c>
      <c r="D35" s="216" t="s">
        <v>264</v>
      </c>
      <c r="E35" s="311" t="s">
        <v>359</v>
      </c>
      <c r="F35" s="295" t="s">
        <v>360</v>
      </c>
      <c r="G35" s="213">
        <f t="shared" ref="G35:G54" si="6">H35+I35</f>
        <v>25000</v>
      </c>
      <c r="H35" s="218">
        <v>25000</v>
      </c>
      <c r="I35" s="217">
        <v>0</v>
      </c>
      <c r="J35" s="218">
        <v>0</v>
      </c>
      <c r="K35" s="209"/>
    </row>
    <row r="36" spans="1:1025" s="301" customFormat="1" ht="29.25" customHeight="1">
      <c r="A36" s="196"/>
      <c r="B36" s="196">
        <v>6000</v>
      </c>
      <c r="C36" s="196"/>
      <c r="D36" s="212" t="s">
        <v>421</v>
      </c>
      <c r="E36" s="333"/>
      <c r="F36" s="298"/>
      <c r="G36" s="213">
        <f>G37+G40</f>
        <v>1462760</v>
      </c>
      <c r="H36" s="213">
        <f>H37+H40</f>
        <v>1462760</v>
      </c>
      <c r="I36" s="213">
        <f>I37+I40</f>
        <v>0</v>
      </c>
      <c r="J36" s="213">
        <f>J37+J40</f>
        <v>0</v>
      </c>
      <c r="K36" s="299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  <c r="BR36" s="300"/>
      <c r="BS36" s="300"/>
      <c r="BT36" s="300"/>
      <c r="BU36" s="300"/>
      <c r="BV36" s="300"/>
      <c r="BW36" s="300"/>
      <c r="BX36" s="300"/>
      <c r="BY36" s="300"/>
      <c r="BZ36" s="300"/>
      <c r="CA36" s="300"/>
      <c r="CB36" s="300"/>
      <c r="CC36" s="300"/>
      <c r="CD36" s="300"/>
      <c r="CE36" s="300"/>
      <c r="CF36" s="300"/>
      <c r="CG36" s="300"/>
      <c r="CH36" s="300"/>
      <c r="CI36" s="300"/>
      <c r="CJ36" s="300"/>
      <c r="CK36" s="300"/>
      <c r="CL36" s="300"/>
      <c r="CM36" s="300"/>
      <c r="CN36" s="300"/>
      <c r="CO36" s="300"/>
      <c r="CP36" s="300"/>
      <c r="CQ36" s="300"/>
      <c r="CR36" s="300"/>
      <c r="CS36" s="300"/>
      <c r="CT36" s="300"/>
      <c r="CU36" s="300"/>
      <c r="CV36" s="300"/>
      <c r="CW36" s="300"/>
      <c r="CX36" s="300"/>
      <c r="CY36" s="300"/>
      <c r="CZ36" s="300"/>
      <c r="DA36" s="300"/>
      <c r="DB36" s="300"/>
      <c r="DC36" s="300"/>
      <c r="DD36" s="300"/>
      <c r="DE36" s="300"/>
      <c r="DF36" s="300"/>
      <c r="DG36" s="300"/>
      <c r="DH36" s="300"/>
      <c r="DI36" s="300"/>
      <c r="DJ36" s="300"/>
      <c r="DK36" s="300"/>
      <c r="DL36" s="300"/>
      <c r="DM36" s="300"/>
      <c r="DN36" s="300"/>
      <c r="DO36" s="300"/>
      <c r="DP36" s="300"/>
      <c r="DQ36" s="300"/>
      <c r="DR36" s="300"/>
      <c r="DS36" s="300"/>
      <c r="DT36" s="300"/>
      <c r="DU36" s="300"/>
      <c r="DV36" s="300"/>
      <c r="DW36" s="300"/>
      <c r="DX36" s="300"/>
      <c r="DY36" s="300"/>
      <c r="DZ36" s="300"/>
      <c r="EA36" s="300"/>
      <c r="EB36" s="300"/>
      <c r="EC36" s="300"/>
      <c r="ED36" s="300"/>
      <c r="EE36" s="300"/>
      <c r="EF36" s="300"/>
      <c r="EG36" s="300"/>
      <c r="EH36" s="300"/>
      <c r="EI36" s="300"/>
      <c r="EJ36" s="300"/>
      <c r="EK36" s="300"/>
      <c r="EL36" s="300"/>
      <c r="EM36" s="300"/>
      <c r="EN36" s="300"/>
      <c r="EO36" s="300"/>
      <c r="EP36" s="300"/>
      <c r="EQ36" s="300"/>
      <c r="ER36" s="300"/>
      <c r="ES36" s="300"/>
      <c r="ET36" s="300"/>
      <c r="EU36" s="300"/>
      <c r="EV36" s="300"/>
      <c r="EW36" s="300"/>
      <c r="EX36" s="300"/>
      <c r="EY36" s="300"/>
      <c r="EZ36" s="300"/>
      <c r="FA36" s="300"/>
      <c r="FB36" s="300"/>
      <c r="FC36" s="300"/>
      <c r="FD36" s="300"/>
      <c r="FE36" s="300"/>
      <c r="FF36" s="300"/>
      <c r="FG36" s="300"/>
      <c r="FH36" s="300"/>
      <c r="FI36" s="300"/>
      <c r="FJ36" s="300"/>
      <c r="FK36" s="300"/>
      <c r="FL36" s="300"/>
      <c r="FM36" s="300"/>
      <c r="FN36" s="300"/>
      <c r="FO36" s="300"/>
      <c r="FP36" s="300"/>
      <c r="FQ36" s="300"/>
      <c r="FR36" s="300"/>
      <c r="FS36" s="300"/>
      <c r="FT36" s="300"/>
      <c r="FU36" s="300"/>
      <c r="FV36" s="300"/>
      <c r="FW36" s="300"/>
      <c r="FX36" s="300"/>
      <c r="FY36" s="300"/>
      <c r="FZ36" s="300"/>
      <c r="GA36" s="300"/>
      <c r="GB36" s="300"/>
      <c r="GC36" s="300"/>
      <c r="GD36" s="300"/>
      <c r="GE36" s="300"/>
      <c r="GF36" s="300"/>
      <c r="GG36" s="300"/>
      <c r="GH36" s="300"/>
      <c r="GI36" s="300"/>
      <c r="GJ36" s="300"/>
      <c r="GK36" s="300"/>
      <c r="GL36" s="300"/>
      <c r="GM36" s="300"/>
      <c r="GN36" s="300"/>
      <c r="GO36" s="300"/>
      <c r="GP36" s="300"/>
      <c r="GQ36" s="300"/>
      <c r="GR36" s="300"/>
      <c r="GS36" s="300"/>
      <c r="GT36" s="300"/>
      <c r="GU36" s="300"/>
      <c r="GV36" s="300"/>
      <c r="GW36" s="300"/>
      <c r="GX36" s="300"/>
      <c r="GY36" s="300"/>
      <c r="GZ36" s="300"/>
      <c r="HA36" s="300"/>
      <c r="HB36" s="300"/>
      <c r="HC36" s="300"/>
      <c r="HD36" s="300"/>
      <c r="HE36" s="300"/>
      <c r="HF36" s="300"/>
      <c r="HG36" s="300"/>
      <c r="HH36" s="300"/>
      <c r="HI36" s="300"/>
      <c r="HJ36" s="300"/>
      <c r="HK36" s="300"/>
      <c r="HL36" s="300"/>
      <c r="HM36" s="300"/>
      <c r="HN36" s="300"/>
      <c r="HO36" s="300"/>
      <c r="HP36" s="300"/>
      <c r="HQ36" s="300"/>
      <c r="HR36" s="300"/>
      <c r="HS36" s="300"/>
      <c r="HT36" s="300"/>
      <c r="HU36" s="300"/>
      <c r="HV36" s="300"/>
      <c r="HW36" s="300"/>
      <c r="HX36" s="300"/>
      <c r="HY36" s="300"/>
      <c r="HZ36" s="300"/>
      <c r="IA36" s="300"/>
      <c r="IB36" s="300"/>
      <c r="IC36" s="300"/>
      <c r="ID36" s="300"/>
      <c r="IE36" s="300"/>
      <c r="IF36" s="300"/>
      <c r="IG36" s="300"/>
      <c r="IH36" s="300"/>
      <c r="II36" s="300"/>
      <c r="IJ36" s="300"/>
      <c r="IK36" s="300"/>
      <c r="IL36" s="300"/>
      <c r="IM36" s="300"/>
      <c r="IN36" s="300"/>
      <c r="IO36" s="300"/>
      <c r="IP36" s="300"/>
      <c r="IQ36" s="300"/>
      <c r="IR36" s="300"/>
      <c r="IS36" s="300"/>
      <c r="IT36" s="300"/>
      <c r="IU36" s="300"/>
      <c r="IV36" s="300"/>
      <c r="IW36" s="300"/>
      <c r="IX36" s="300"/>
      <c r="IY36" s="300"/>
      <c r="IZ36" s="300"/>
      <c r="JA36" s="300"/>
      <c r="JB36" s="300"/>
      <c r="JC36" s="300"/>
      <c r="JD36" s="300"/>
      <c r="JE36" s="300"/>
      <c r="JF36" s="300"/>
      <c r="JG36" s="300"/>
      <c r="JH36" s="300"/>
      <c r="JI36" s="300"/>
      <c r="JJ36" s="300"/>
      <c r="JK36" s="300"/>
      <c r="JL36" s="300"/>
      <c r="JM36" s="300"/>
      <c r="JN36" s="300"/>
      <c r="JO36" s="300"/>
      <c r="JP36" s="300"/>
      <c r="JQ36" s="300"/>
      <c r="JR36" s="300"/>
      <c r="JS36" s="300"/>
      <c r="JT36" s="300"/>
      <c r="JU36" s="300"/>
      <c r="JV36" s="300"/>
      <c r="JW36" s="300"/>
      <c r="JX36" s="300"/>
      <c r="JY36" s="300"/>
      <c r="JZ36" s="300"/>
      <c r="KA36" s="300"/>
      <c r="KB36" s="300"/>
      <c r="KC36" s="300"/>
      <c r="KD36" s="300"/>
      <c r="KE36" s="300"/>
      <c r="KF36" s="300"/>
      <c r="KG36" s="300"/>
      <c r="KH36" s="300"/>
      <c r="KI36" s="300"/>
      <c r="KJ36" s="300"/>
      <c r="KK36" s="300"/>
      <c r="KL36" s="300"/>
      <c r="KM36" s="300"/>
      <c r="KN36" s="300"/>
      <c r="KO36" s="300"/>
      <c r="KP36" s="300"/>
      <c r="KQ36" s="300"/>
      <c r="KR36" s="300"/>
      <c r="KS36" s="300"/>
      <c r="KT36" s="300"/>
      <c r="KU36" s="300"/>
      <c r="KV36" s="300"/>
      <c r="KW36" s="300"/>
      <c r="KX36" s="300"/>
      <c r="KY36" s="300"/>
      <c r="KZ36" s="300"/>
      <c r="LA36" s="300"/>
      <c r="LB36" s="300"/>
      <c r="LC36" s="300"/>
      <c r="LD36" s="300"/>
      <c r="LE36" s="300"/>
      <c r="LF36" s="300"/>
      <c r="LG36" s="300"/>
      <c r="LH36" s="300"/>
      <c r="LI36" s="300"/>
      <c r="LJ36" s="300"/>
      <c r="LK36" s="300"/>
      <c r="LL36" s="300"/>
      <c r="LM36" s="300"/>
      <c r="LN36" s="300"/>
      <c r="LO36" s="300"/>
      <c r="LP36" s="300"/>
      <c r="LQ36" s="300"/>
      <c r="LR36" s="300"/>
      <c r="LS36" s="300"/>
      <c r="LT36" s="300"/>
      <c r="LU36" s="300"/>
      <c r="LV36" s="300"/>
      <c r="LW36" s="300"/>
      <c r="LX36" s="300"/>
      <c r="LY36" s="300"/>
      <c r="LZ36" s="300"/>
      <c r="MA36" s="300"/>
      <c r="MB36" s="300"/>
      <c r="MC36" s="300"/>
      <c r="MD36" s="300"/>
      <c r="ME36" s="300"/>
      <c r="MF36" s="300"/>
      <c r="MG36" s="300"/>
      <c r="MH36" s="300"/>
      <c r="MI36" s="300"/>
      <c r="MJ36" s="300"/>
      <c r="MK36" s="300"/>
      <c r="ML36" s="300"/>
      <c r="MM36" s="300"/>
      <c r="MN36" s="300"/>
      <c r="MO36" s="300"/>
      <c r="MP36" s="300"/>
      <c r="MQ36" s="300"/>
      <c r="MR36" s="300"/>
      <c r="MS36" s="300"/>
      <c r="MT36" s="300"/>
      <c r="MU36" s="300"/>
      <c r="MV36" s="300"/>
      <c r="MW36" s="300"/>
      <c r="MX36" s="300"/>
      <c r="MY36" s="300"/>
      <c r="MZ36" s="300"/>
      <c r="NA36" s="300"/>
      <c r="NB36" s="300"/>
      <c r="NC36" s="300"/>
      <c r="ND36" s="300"/>
      <c r="NE36" s="300"/>
      <c r="NF36" s="300"/>
      <c r="NG36" s="300"/>
      <c r="NH36" s="300"/>
      <c r="NI36" s="300"/>
      <c r="NJ36" s="300"/>
      <c r="NK36" s="300"/>
      <c r="NL36" s="300"/>
      <c r="NM36" s="300"/>
      <c r="NN36" s="300"/>
      <c r="NO36" s="300"/>
      <c r="NP36" s="300"/>
      <c r="NQ36" s="300"/>
      <c r="NR36" s="300"/>
      <c r="NS36" s="300"/>
      <c r="NT36" s="300"/>
      <c r="NU36" s="300"/>
      <c r="NV36" s="300"/>
      <c r="NW36" s="300"/>
      <c r="NX36" s="300"/>
      <c r="NY36" s="300"/>
      <c r="NZ36" s="300"/>
      <c r="OA36" s="300"/>
      <c r="OB36" s="300"/>
      <c r="OC36" s="300"/>
      <c r="OD36" s="300"/>
      <c r="OE36" s="300"/>
      <c r="OF36" s="300"/>
      <c r="OG36" s="300"/>
      <c r="OH36" s="300"/>
      <c r="OI36" s="300"/>
      <c r="OJ36" s="300"/>
      <c r="OK36" s="300"/>
      <c r="OL36" s="300"/>
      <c r="OM36" s="300"/>
      <c r="ON36" s="300"/>
      <c r="OO36" s="300"/>
      <c r="OP36" s="300"/>
      <c r="OQ36" s="300"/>
      <c r="OR36" s="300"/>
      <c r="OS36" s="300"/>
      <c r="OT36" s="300"/>
      <c r="OU36" s="300"/>
      <c r="OV36" s="300"/>
      <c r="OW36" s="300"/>
      <c r="OX36" s="300"/>
      <c r="OY36" s="300"/>
      <c r="OZ36" s="300"/>
      <c r="PA36" s="300"/>
      <c r="PB36" s="300"/>
      <c r="PC36" s="300"/>
      <c r="PD36" s="300"/>
      <c r="PE36" s="300"/>
      <c r="PF36" s="300"/>
      <c r="PG36" s="300"/>
      <c r="PH36" s="300"/>
      <c r="PI36" s="300"/>
      <c r="PJ36" s="300"/>
      <c r="PK36" s="300"/>
      <c r="PL36" s="300"/>
      <c r="PM36" s="300"/>
      <c r="PN36" s="300"/>
      <c r="PO36" s="300"/>
      <c r="PP36" s="300"/>
      <c r="PQ36" s="300"/>
      <c r="PR36" s="300"/>
      <c r="PS36" s="300"/>
      <c r="PT36" s="300"/>
      <c r="PU36" s="300"/>
      <c r="PV36" s="300"/>
      <c r="PW36" s="300"/>
      <c r="PX36" s="300"/>
      <c r="PY36" s="300"/>
      <c r="PZ36" s="300"/>
      <c r="QA36" s="300"/>
      <c r="QB36" s="300"/>
      <c r="QC36" s="300"/>
      <c r="QD36" s="300"/>
      <c r="QE36" s="300"/>
      <c r="QF36" s="300"/>
      <c r="QG36" s="300"/>
      <c r="QH36" s="300"/>
      <c r="QI36" s="300"/>
      <c r="QJ36" s="300"/>
      <c r="QK36" s="300"/>
      <c r="QL36" s="300"/>
      <c r="QM36" s="300"/>
      <c r="QN36" s="300"/>
      <c r="QO36" s="300"/>
      <c r="QP36" s="300"/>
      <c r="QQ36" s="300"/>
      <c r="QR36" s="300"/>
      <c r="QS36" s="300"/>
      <c r="QT36" s="300"/>
      <c r="QU36" s="300"/>
      <c r="QV36" s="300"/>
      <c r="QW36" s="300"/>
      <c r="QX36" s="300"/>
      <c r="QY36" s="300"/>
      <c r="QZ36" s="300"/>
      <c r="RA36" s="300"/>
      <c r="RB36" s="300"/>
      <c r="RC36" s="300"/>
      <c r="RD36" s="300"/>
      <c r="RE36" s="300"/>
      <c r="RF36" s="300"/>
      <c r="RG36" s="300"/>
      <c r="RH36" s="300"/>
      <c r="RI36" s="300"/>
      <c r="RJ36" s="300"/>
      <c r="RK36" s="300"/>
      <c r="RL36" s="300"/>
      <c r="RM36" s="300"/>
      <c r="RN36" s="300"/>
      <c r="RO36" s="300"/>
      <c r="RP36" s="300"/>
      <c r="RQ36" s="300"/>
      <c r="RR36" s="300"/>
      <c r="RS36" s="300"/>
      <c r="RT36" s="300"/>
      <c r="RU36" s="300"/>
      <c r="RV36" s="300"/>
      <c r="RW36" s="300"/>
      <c r="RX36" s="300"/>
      <c r="RY36" s="300"/>
      <c r="RZ36" s="300"/>
      <c r="SA36" s="300"/>
      <c r="SB36" s="300"/>
      <c r="SC36" s="300"/>
      <c r="SD36" s="300"/>
      <c r="SE36" s="300"/>
      <c r="SF36" s="300"/>
      <c r="SG36" s="300"/>
      <c r="SH36" s="300"/>
      <c r="SI36" s="300"/>
      <c r="SJ36" s="300"/>
      <c r="SK36" s="300"/>
      <c r="SL36" s="300"/>
      <c r="SM36" s="300"/>
      <c r="SN36" s="300"/>
      <c r="SO36" s="300"/>
      <c r="SP36" s="300"/>
      <c r="SQ36" s="300"/>
      <c r="SR36" s="300"/>
      <c r="SS36" s="300"/>
      <c r="ST36" s="300"/>
      <c r="SU36" s="300"/>
      <c r="SV36" s="300"/>
      <c r="SW36" s="300"/>
      <c r="SX36" s="300"/>
      <c r="SY36" s="300"/>
      <c r="SZ36" s="300"/>
      <c r="TA36" s="300"/>
      <c r="TB36" s="300"/>
      <c r="TC36" s="300"/>
      <c r="TD36" s="300"/>
      <c r="TE36" s="300"/>
      <c r="TF36" s="300"/>
      <c r="TG36" s="300"/>
      <c r="TH36" s="300"/>
      <c r="TI36" s="300"/>
      <c r="TJ36" s="300"/>
      <c r="TK36" s="300"/>
      <c r="TL36" s="300"/>
      <c r="TM36" s="300"/>
      <c r="TN36" s="300"/>
      <c r="TO36" s="300"/>
      <c r="TP36" s="300"/>
      <c r="TQ36" s="300"/>
      <c r="TR36" s="300"/>
      <c r="TS36" s="300"/>
      <c r="TT36" s="300"/>
      <c r="TU36" s="300"/>
      <c r="TV36" s="300"/>
      <c r="TW36" s="300"/>
      <c r="TX36" s="300"/>
      <c r="TY36" s="300"/>
      <c r="TZ36" s="300"/>
      <c r="UA36" s="300"/>
      <c r="UB36" s="300"/>
      <c r="UC36" s="300"/>
      <c r="UD36" s="300"/>
      <c r="UE36" s="300"/>
      <c r="UF36" s="300"/>
      <c r="UG36" s="300"/>
      <c r="UH36" s="300"/>
      <c r="UI36" s="300"/>
      <c r="UJ36" s="300"/>
      <c r="UK36" s="300"/>
      <c r="UL36" s="300"/>
      <c r="UM36" s="300"/>
      <c r="UN36" s="300"/>
      <c r="UO36" s="300"/>
      <c r="UP36" s="300"/>
      <c r="UQ36" s="300"/>
      <c r="UR36" s="300"/>
      <c r="US36" s="300"/>
      <c r="UT36" s="300"/>
      <c r="UU36" s="300"/>
      <c r="UV36" s="300"/>
      <c r="UW36" s="300"/>
      <c r="UX36" s="300"/>
      <c r="UY36" s="300"/>
      <c r="UZ36" s="300"/>
      <c r="VA36" s="300"/>
      <c r="VB36" s="300"/>
      <c r="VC36" s="300"/>
      <c r="VD36" s="300"/>
      <c r="VE36" s="300"/>
      <c r="VF36" s="300"/>
      <c r="VG36" s="300"/>
      <c r="VH36" s="300"/>
      <c r="VI36" s="300"/>
      <c r="VJ36" s="300"/>
      <c r="VK36" s="300"/>
      <c r="VL36" s="300"/>
      <c r="VM36" s="300"/>
      <c r="VN36" s="300"/>
      <c r="VO36" s="300"/>
      <c r="VP36" s="300"/>
      <c r="VQ36" s="300"/>
      <c r="VR36" s="300"/>
      <c r="VS36" s="300"/>
      <c r="VT36" s="300"/>
      <c r="VU36" s="300"/>
      <c r="VV36" s="300"/>
      <c r="VW36" s="300"/>
      <c r="VX36" s="300"/>
      <c r="VY36" s="300"/>
      <c r="VZ36" s="300"/>
      <c r="WA36" s="300"/>
      <c r="WB36" s="300"/>
      <c r="WC36" s="300"/>
      <c r="WD36" s="300"/>
      <c r="WE36" s="300"/>
      <c r="WF36" s="300"/>
      <c r="WG36" s="300"/>
      <c r="WH36" s="300"/>
      <c r="WI36" s="300"/>
      <c r="WJ36" s="300"/>
      <c r="WK36" s="300"/>
      <c r="WL36" s="300"/>
      <c r="WM36" s="300"/>
      <c r="WN36" s="300"/>
      <c r="WO36" s="300"/>
      <c r="WP36" s="300"/>
      <c r="WQ36" s="300"/>
      <c r="WR36" s="300"/>
      <c r="WS36" s="300"/>
      <c r="WT36" s="300"/>
      <c r="WU36" s="300"/>
      <c r="WV36" s="300"/>
      <c r="WW36" s="300"/>
      <c r="WX36" s="300"/>
      <c r="WY36" s="300"/>
      <c r="WZ36" s="300"/>
      <c r="XA36" s="300"/>
      <c r="XB36" s="300"/>
      <c r="XC36" s="300"/>
      <c r="XD36" s="300"/>
      <c r="XE36" s="300"/>
      <c r="XF36" s="300"/>
      <c r="XG36" s="300"/>
      <c r="XH36" s="300"/>
      <c r="XI36" s="300"/>
      <c r="XJ36" s="300"/>
      <c r="XK36" s="300"/>
      <c r="XL36" s="300"/>
      <c r="XM36" s="300"/>
      <c r="XN36" s="300"/>
      <c r="XO36" s="300"/>
      <c r="XP36" s="300"/>
      <c r="XQ36" s="300"/>
      <c r="XR36" s="300"/>
      <c r="XS36" s="300"/>
      <c r="XT36" s="300"/>
      <c r="XU36" s="300"/>
      <c r="XV36" s="300"/>
      <c r="XW36" s="300"/>
      <c r="XX36" s="300"/>
      <c r="XY36" s="300"/>
      <c r="XZ36" s="300"/>
      <c r="YA36" s="300"/>
      <c r="YB36" s="300"/>
      <c r="YC36" s="300"/>
      <c r="YD36" s="300"/>
      <c r="YE36" s="300"/>
      <c r="YF36" s="300"/>
      <c r="YG36" s="300"/>
      <c r="YH36" s="300"/>
      <c r="YI36" s="300"/>
      <c r="YJ36" s="300"/>
      <c r="YK36" s="300"/>
      <c r="YL36" s="300"/>
      <c r="YM36" s="300"/>
      <c r="YN36" s="300"/>
      <c r="YO36" s="300"/>
      <c r="YP36" s="300"/>
      <c r="YQ36" s="300"/>
      <c r="YR36" s="300"/>
      <c r="YS36" s="300"/>
      <c r="YT36" s="300"/>
      <c r="YU36" s="300"/>
      <c r="YV36" s="300"/>
      <c r="YW36" s="300"/>
      <c r="YX36" s="300"/>
      <c r="YY36" s="300"/>
      <c r="YZ36" s="300"/>
      <c r="ZA36" s="300"/>
      <c r="ZB36" s="300"/>
      <c r="ZC36" s="300"/>
      <c r="ZD36" s="300"/>
      <c r="ZE36" s="300"/>
      <c r="ZF36" s="300"/>
      <c r="ZG36" s="300"/>
      <c r="ZH36" s="300"/>
      <c r="ZI36" s="300"/>
      <c r="ZJ36" s="300"/>
      <c r="ZK36" s="300"/>
      <c r="ZL36" s="300"/>
      <c r="ZM36" s="300"/>
      <c r="ZN36" s="300"/>
      <c r="ZO36" s="300"/>
      <c r="ZP36" s="300"/>
      <c r="ZQ36" s="300"/>
      <c r="ZR36" s="300"/>
      <c r="ZS36" s="300"/>
      <c r="ZT36" s="300"/>
      <c r="ZU36" s="300"/>
      <c r="ZV36" s="300"/>
      <c r="ZW36" s="300"/>
      <c r="ZX36" s="300"/>
      <c r="ZY36" s="300"/>
      <c r="ZZ36" s="300"/>
      <c r="AAA36" s="300"/>
      <c r="AAB36" s="300"/>
      <c r="AAC36" s="300"/>
      <c r="AAD36" s="300"/>
      <c r="AAE36" s="300"/>
      <c r="AAF36" s="300"/>
      <c r="AAG36" s="300"/>
      <c r="AAH36" s="300"/>
      <c r="AAI36" s="300"/>
      <c r="AAJ36" s="300"/>
      <c r="AAK36" s="300"/>
      <c r="AAL36" s="300"/>
      <c r="AAM36" s="300"/>
      <c r="AAN36" s="300"/>
      <c r="AAO36" s="300"/>
      <c r="AAP36" s="300"/>
      <c r="AAQ36" s="300"/>
      <c r="AAR36" s="300"/>
      <c r="AAS36" s="300"/>
      <c r="AAT36" s="300"/>
      <c r="AAU36" s="300"/>
      <c r="AAV36" s="300"/>
      <c r="AAW36" s="300"/>
      <c r="AAX36" s="300"/>
      <c r="AAY36" s="300"/>
      <c r="AAZ36" s="300"/>
      <c r="ABA36" s="300"/>
      <c r="ABB36" s="300"/>
      <c r="ABC36" s="300"/>
      <c r="ABD36" s="300"/>
      <c r="ABE36" s="300"/>
      <c r="ABF36" s="300"/>
      <c r="ABG36" s="300"/>
      <c r="ABH36" s="300"/>
      <c r="ABI36" s="300"/>
      <c r="ABJ36" s="300"/>
      <c r="ABK36" s="300"/>
      <c r="ABL36" s="300"/>
      <c r="ABM36" s="300"/>
      <c r="ABN36" s="300"/>
      <c r="ABO36" s="300"/>
      <c r="ABP36" s="300"/>
      <c r="ABQ36" s="300"/>
      <c r="ABR36" s="300"/>
      <c r="ABS36" s="300"/>
      <c r="ABT36" s="300"/>
      <c r="ABU36" s="300"/>
      <c r="ABV36" s="300"/>
      <c r="ABW36" s="300"/>
      <c r="ABX36" s="300"/>
      <c r="ABY36" s="300"/>
      <c r="ABZ36" s="300"/>
      <c r="ACA36" s="300"/>
      <c r="ACB36" s="300"/>
      <c r="ACC36" s="300"/>
      <c r="ACD36" s="300"/>
      <c r="ACE36" s="300"/>
      <c r="ACF36" s="300"/>
      <c r="ACG36" s="300"/>
      <c r="ACH36" s="300"/>
      <c r="ACI36" s="300"/>
      <c r="ACJ36" s="300"/>
      <c r="ACK36" s="300"/>
      <c r="ACL36" s="300"/>
      <c r="ACM36" s="300"/>
      <c r="ACN36" s="300"/>
      <c r="ACO36" s="300"/>
      <c r="ACP36" s="300"/>
      <c r="ACQ36" s="300"/>
      <c r="ACR36" s="300"/>
      <c r="ACS36" s="300"/>
      <c r="ACT36" s="300"/>
      <c r="ACU36" s="300"/>
      <c r="ACV36" s="300"/>
      <c r="ACW36" s="300"/>
      <c r="ACX36" s="300"/>
      <c r="ACY36" s="300"/>
      <c r="ACZ36" s="300"/>
      <c r="ADA36" s="300"/>
      <c r="ADB36" s="300"/>
      <c r="ADC36" s="300"/>
      <c r="ADD36" s="300"/>
      <c r="ADE36" s="300"/>
      <c r="ADF36" s="300"/>
      <c r="ADG36" s="300"/>
      <c r="ADH36" s="300"/>
      <c r="ADI36" s="300"/>
      <c r="ADJ36" s="300"/>
      <c r="ADK36" s="300"/>
      <c r="ADL36" s="300"/>
      <c r="ADM36" s="300"/>
      <c r="ADN36" s="300"/>
      <c r="ADO36" s="300"/>
      <c r="ADP36" s="300"/>
      <c r="ADQ36" s="300"/>
      <c r="ADR36" s="300"/>
      <c r="ADS36" s="300"/>
      <c r="ADT36" s="300"/>
      <c r="ADU36" s="300"/>
      <c r="ADV36" s="300"/>
      <c r="ADW36" s="300"/>
      <c r="ADX36" s="300"/>
      <c r="ADY36" s="300"/>
      <c r="ADZ36" s="300"/>
      <c r="AEA36" s="300"/>
      <c r="AEB36" s="300"/>
      <c r="AEC36" s="300"/>
      <c r="AED36" s="300"/>
      <c r="AEE36" s="300"/>
      <c r="AEF36" s="300"/>
      <c r="AEG36" s="300"/>
      <c r="AEH36" s="300"/>
      <c r="AEI36" s="300"/>
      <c r="AEJ36" s="300"/>
      <c r="AEK36" s="300"/>
      <c r="AEL36" s="300"/>
      <c r="AEM36" s="300"/>
      <c r="AEN36" s="300"/>
      <c r="AEO36" s="300"/>
      <c r="AEP36" s="300"/>
      <c r="AEQ36" s="300"/>
      <c r="AER36" s="300"/>
      <c r="AES36" s="300"/>
      <c r="AET36" s="300"/>
      <c r="AEU36" s="300"/>
      <c r="AEV36" s="300"/>
      <c r="AEW36" s="300"/>
      <c r="AEX36" s="300"/>
      <c r="AEY36" s="300"/>
      <c r="AEZ36" s="300"/>
      <c r="AFA36" s="300"/>
      <c r="AFB36" s="300"/>
      <c r="AFC36" s="300"/>
      <c r="AFD36" s="300"/>
      <c r="AFE36" s="300"/>
      <c r="AFF36" s="300"/>
      <c r="AFG36" s="300"/>
      <c r="AFH36" s="300"/>
      <c r="AFI36" s="300"/>
      <c r="AFJ36" s="300"/>
      <c r="AFK36" s="300"/>
      <c r="AFL36" s="300"/>
      <c r="AFM36" s="300"/>
      <c r="AFN36" s="300"/>
      <c r="AFO36" s="300"/>
      <c r="AFP36" s="300"/>
      <c r="AFQ36" s="300"/>
      <c r="AFR36" s="300"/>
      <c r="AFS36" s="300"/>
      <c r="AFT36" s="300"/>
      <c r="AFU36" s="300"/>
      <c r="AFV36" s="300"/>
      <c r="AFW36" s="300"/>
      <c r="AFX36" s="300"/>
      <c r="AFY36" s="300"/>
      <c r="AFZ36" s="300"/>
      <c r="AGA36" s="300"/>
      <c r="AGB36" s="300"/>
      <c r="AGC36" s="300"/>
      <c r="AGD36" s="300"/>
      <c r="AGE36" s="300"/>
      <c r="AGF36" s="300"/>
      <c r="AGG36" s="300"/>
      <c r="AGH36" s="300"/>
      <c r="AGI36" s="300"/>
      <c r="AGJ36" s="300"/>
      <c r="AGK36" s="300"/>
      <c r="AGL36" s="300"/>
      <c r="AGM36" s="300"/>
      <c r="AGN36" s="300"/>
      <c r="AGO36" s="300"/>
      <c r="AGP36" s="300"/>
      <c r="AGQ36" s="300"/>
      <c r="AGR36" s="300"/>
      <c r="AGS36" s="300"/>
      <c r="AGT36" s="300"/>
      <c r="AGU36" s="300"/>
      <c r="AGV36" s="300"/>
      <c r="AGW36" s="300"/>
      <c r="AGX36" s="300"/>
      <c r="AGY36" s="300"/>
      <c r="AGZ36" s="300"/>
      <c r="AHA36" s="300"/>
      <c r="AHB36" s="300"/>
      <c r="AHC36" s="300"/>
      <c r="AHD36" s="300"/>
      <c r="AHE36" s="300"/>
      <c r="AHF36" s="300"/>
      <c r="AHG36" s="300"/>
      <c r="AHH36" s="300"/>
      <c r="AHI36" s="300"/>
      <c r="AHJ36" s="300"/>
      <c r="AHK36" s="300"/>
      <c r="AHL36" s="300"/>
      <c r="AHM36" s="300"/>
      <c r="AHN36" s="300"/>
      <c r="AHO36" s="300"/>
      <c r="AHP36" s="300"/>
      <c r="AHQ36" s="300"/>
      <c r="AHR36" s="300"/>
      <c r="AHS36" s="300"/>
      <c r="AHT36" s="300"/>
      <c r="AHU36" s="300"/>
      <c r="AHV36" s="300"/>
      <c r="AHW36" s="300"/>
      <c r="AHX36" s="300"/>
      <c r="AHY36" s="300"/>
      <c r="AHZ36" s="300"/>
      <c r="AIA36" s="300"/>
      <c r="AIB36" s="300"/>
      <c r="AIC36" s="300"/>
      <c r="AID36" s="300"/>
      <c r="AIE36" s="300"/>
      <c r="AIF36" s="300"/>
      <c r="AIG36" s="300"/>
      <c r="AIH36" s="300"/>
      <c r="AII36" s="300"/>
      <c r="AIJ36" s="300"/>
      <c r="AIK36" s="300"/>
      <c r="AIL36" s="300"/>
      <c r="AIM36" s="300"/>
      <c r="AIN36" s="300"/>
      <c r="AIO36" s="300"/>
      <c r="AIP36" s="300"/>
      <c r="AIQ36" s="300"/>
      <c r="AIR36" s="300"/>
      <c r="AIS36" s="300"/>
      <c r="AIT36" s="300"/>
      <c r="AIU36" s="300"/>
      <c r="AIV36" s="300"/>
      <c r="AIW36" s="300"/>
      <c r="AIX36" s="300"/>
      <c r="AIY36" s="300"/>
      <c r="AIZ36" s="300"/>
      <c r="AJA36" s="300"/>
      <c r="AJB36" s="300"/>
      <c r="AJC36" s="300"/>
      <c r="AJD36" s="300"/>
      <c r="AJE36" s="300"/>
      <c r="AJF36" s="300"/>
      <c r="AJG36" s="300"/>
      <c r="AJH36" s="300"/>
      <c r="AJI36" s="300"/>
      <c r="AJJ36" s="300"/>
      <c r="AJK36" s="300"/>
      <c r="AJL36" s="300"/>
      <c r="AJM36" s="300"/>
      <c r="AJN36" s="300"/>
      <c r="AJO36" s="300"/>
      <c r="AJP36" s="300"/>
      <c r="AJQ36" s="300"/>
      <c r="AJR36" s="300"/>
      <c r="AJS36" s="300"/>
      <c r="AJT36" s="300"/>
      <c r="AJU36" s="300"/>
      <c r="AJV36" s="300"/>
      <c r="AJW36" s="300"/>
      <c r="AJX36" s="300"/>
      <c r="AJY36" s="300"/>
      <c r="AJZ36" s="300"/>
      <c r="AKA36" s="300"/>
      <c r="AKB36" s="300"/>
      <c r="AKC36" s="300"/>
      <c r="AKD36" s="300"/>
      <c r="AKE36" s="300"/>
      <c r="AKF36" s="300"/>
      <c r="AKG36" s="300"/>
      <c r="AKH36" s="300"/>
      <c r="AKI36" s="300"/>
      <c r="AKJ36" s="300"/>
      <c r="AKK36" s="300"/>
      <c r="AKL36" s="300"/>
      <c r="AKM36" s="300"/>
      <c r="AKN36" s="300"/>
      <c r="AKO36" s="300"/>
      <c r="AKP36" s="300"/>
      <c r="AKQ36" s="300"/>
      <c r="AKR36" s="300"/>
      <c r="AKS36" s="300"/>
      <c r="AKT36" s="300"/>
      <c r="AKU36" s="300"/>
      <c r="AKV36" s="300"/>
      <c r="AKW36" s="300"/>
      <c r="AKX36" s="300"/>
      <c r="AKY36" s="300"/>
      <c r="AKZ36" s="300"/>
      <c r="ALA36" s="300"/>
      <c r="ALB36" s="300"/>
      <c r="ALC36" s="300"/>
      <c r="ALD36" s="300"/>
      <c r="ALE36" s="300"/>
      <c r="ALF36" s="300"/>
      <c r="ALG36" s="300"/>
      <c r="ALH36" s="300"/>
      <c r="ALI36" s="300"/>
      <c r="ALJ36" s="300"/>
      <c r="ALK36" s="300"/>
      <c r="ALL36" s="300"/>
      <c r="ALM36" s="300"/>
      <c r="ALN36" s="300"/>
      <c r="ALO36" s="300"/>
      <c r="ALP36" s="300"/>
      <c r="ALQ36" s="300"/>
      <c r="ALR36" s="300"/>
      <c r="ALS36" s="300"/>
      <c r="ALT36" s="300"/>
      <c r="ALU36" s="300"/>
      <c r="ALV36" s="300"/>
      <c r="ALW36" s="300"/>
      <c r="ALX36" s="300"/>
      <c r="ALY36" s="300"/>
      <c r="ALZ36" s="300"/>
      <c r="AMA36" s="300"/>
      <c r="AMB36" s="300"/>
      <c r="AMC36" s="300"/>
      <c r="AMD36" s="300"/>
      <c r="AME36" s="300"/>
      <c r="AMF36" s="300"/>
      <c r="AMG36" s="300"/>
      <c r="AMH36" s="300"/>
      <c r="AMI36" s="300"/>
      <c r="AMJ36" s="300"/>
      <c r="AMK36" s="300"/>
    </row>
    <row r="37" spans="1:1025" ht="66" customHeight="1">
      <c r="A37" s="270" t="s">
        <v>266</v>
      </c>
      <c r="B37" s="270" t="s">
        <v>267</v>
      </c>
      <c r="C37" s="270" t="s">
        <v>268</v>
      </c>
      <c r="D37" s="216" t="s">
        <v>269</v>
      </c>
      <c r="E37" s="331"/>
      <c r="F37" s="289"/>
      <c r="G37" s="213">
        <f>H37+I37</f>
        <v>548000</v>
      </c>
      <c r="H37" s="218">
        <f>SUM(H38:H39)</f>
        <v>548000</v>
      </c>
      <c r="I37" s="218">
        <f>I38+I39</f>
        <v>0</v>
      </c>
      <c r="J37" s="218">
        <f t="shared" ref="J37" si="7">J38+J39</f>
        <v>0</v>
      </c>
      <c r="K37" s="299"/>
    </row>
    <row r="38" spans="1:1025" ht="59.25" customHeight="1">
      <c r="A38" s="196"/>
      <c r="B38" s="196"/>
      <c r="C38" s="196"/>
      <c r="D38" s="196"/>
      <c r="E38" s="311" t="s">
        <v>429</v>
      </c>
      <c r="F38" s="304" t="s">
        <v>470</v>
      </c>
      <c r="G38" s="213">
        <f t="shared" si="6"/>
        <v>274000</v>
      </c>
      <c r="H38" s="218">
        <v>274000</v>
      </c>
      <c r="I38" s="217">
        <v>0</v>
      </c>
      <c r="J38" s="218">
        <v>0</v>
      </c>
      <c r="K38" s="209"/>
    </row>
    <row r="39" spans="1:1025" ht="49.5" customHeight="1">
      <c r="A39" s="196"/>
      <c r="B39" s="196"/>
      <c r="C39" s="196"/>
      <c r="D39" s="196"/>
      <c r="E39" s="311" t="s">
        <v>430</v>
      </c>
      <c r="F39" s="304" t="s">
        <v>471</v>
      </c>
      <c r="G39" s="213">
        <f t="shared" si="6"/>
        <v>274000</v>
      </c>
      <c r="H39" s="218">
        <v>274000</v>
      </c>
      <c r="I39" s="217">
        <v>0</v>
      </c>
      <c r="J39" s="218">
        <v>0</v>
      </c>
      <c r="K39" s="209"/>
    </row>
    <row r="40" spans="1:1025" ht="32.25" customHeight="1">
      <c r="A40" s="270" t="s">
        <v>270</v>
      </c>
      <c r="B40" s="270" t="s">
        <v>271</v>
      </c>
      <c r="C40" s="270" t="s">
        <v>268</v>
      </c>
      <c r="D40" s="216" t="s">
        <v>272</v>
      </c>
      <c r="E40" s="331"/>
      <c r="F40" s="289"/>
      <c r="G40" s="213">
        <f>H40+I40</f>
        <v>914760</v>
      </c>
      <c r="H40" s="218">
        <f>H41+H43+H42</f>
        <v>914760</v>
      </c>
      <c r="I40" s="218">
        <f>I41+I43+I42</f>
        <v>0</v>
      </c>
      <c r="J40" s="218">
        <f>J41+J43</f>
        <v>0</v>
      </c>
      <c r="K40" s="209"/>
    </row>
    <row r="41" spans="1:1025" ht="54" customHeight="1">
      <c r="A41" s="196"/>
      <c r="B41" s="196"/>
      <c r="C41" s="196"/>
      <c r="D41" s="196"/>
      <c r="E41" s="335" t="s">
        <v>361</v>
      </c>
      <c r="F41" s="295" t="s">
        <v>362</v>
      </c>
      <c r="G41" s="213">
        <f t="shared" si="6"/>
        <v>5000</v>
      </c>
      <c r="H41" s="218">
        <v>5000</v>
      </c>
      <c r="I41" s="217">
        <v>0</v>
      </c>
      <c r="J41" s="218">
        <v>0</v>
      </c>
      <c r="K41" s="209"/>
    </row>
    <row r="42" spans="1:1025" ht="76.5">
      <c r="A42" s="270"/>
      <c r="B42" s="270"/>
      <c r="C42" s="270"/>
      <c r="D42" s="270"/>
      <c r="E42" s="311" t="s">
        <v>422</v>
      </c>
      <c r="F42" s="216" t="s">
        <v>423</v>
      </c>
      <c r="G42" s="305">
        <f>H42+I42</f>
        <v>9760</v>
      </c>
      <c r="H42" s="306">
        <v>9760</v>
      </c>
      <c r="I42" s="307">
        <v>0</v>
      </c>
      <c r="J42" s="308">
        <v>0</v>
      </c>
      <c r="K42" s="209"/>
    </row>
    <row r="43" spans="1:1025" ht="39" customHeight="1">
      <c r="A43" s="196"/>
      <c r="B43" s="196"/>
      <c r="C43" s="196"/>
      <c r="D43" s="196"/>
      <c r="E43" s="311" t="s">
        <v>363</v>
      </c>
      <c r="F43" s="295" t="s">
        <v>364</v>
      </c>
      <c r="G43" s="213">
        <f t="shared" si="6"/>
        <v>900000</v>
      </c>
      <c r="H43" s="218">
        <f>914760-H42-H41</f>
        <v>900000</v>
      </c>
      <c r="I43" s="217">
        <v>0</v>
      </c>
      <c r="J43" s="218">
        <v>0</v>
      </c>
      <c r="K43" s="209"/>
    </row>
    <row r="44" spans="1:1025" ht="24.75" customHeight="1">
      <c r="A44" s="196"/>
      <c r="B44" s="196">
        <v>7000</v>
      </c>
      <c r="C44" s="196"/>
      <c r="D44" s="196" t="s">
        <v>399</v>
      </c>
      <c r="E44" s="311"/>
      <c r="F44" s="295"/>
      <c r="G44" s="213">
        <f>G45+G46+G47+G48</f>
        <v>1114500</v>
      </c>
      <c r="H44" s="213">
        <f t="shared" ref="H44:J44" si="8">H45+H46+H47+H48</f>
        <v>464500</v>
      </c>
      <c r="I44" s="213">
        <f t="shared" si="8"/>
        <v>650000</v>
      </c>
      <c r="J44" s="213">
        <f t="shared" si="8"/>
        <v>650000</v>
      </c>
      <c r="K44" s="209"/>
    </row>
    <row r="45" spans="1:1025" ht="49.5" customHeight="1">
      <c r="A45" s="270" t="s">
        <v>273</v>
      </c>
      <c r="B45" s="270" t="s">
        <v>274</v>
      </c>
      <c r="C45" s="270" t="s">
        <v>275</v>
      </c>
      <c r="D45" s="216" t="s">
        <v>365</v>
      </c>
      <c r="E45" s="311" t="s">
        <v>460</v>
      </c>
      <c r="F45" s="295" t="s">
        <v>461</v>
      </c>
      <c r="G45" s="213">
        <f t="shared" si="6"/>
        <v>50000</v>
      </c>
      <c r="H45" s="218">
        <v>50000</v>
      </c>
      <c r="I45" s="217">
        <v>0</v>
      </c>
      <c r="J45" s="218">
        <v>0</v>
      </c>
      <c r="K45" s="209"/>
    </row>
    <row r="46" spans="1:1025" s="315" customFormat="1" ht="51" customHeight="1">
      <c r="A46" s="309" t="s">
        <v>400</v>
      </c>
      <c r="B46" s="310" t="s">
        <v>401</v>
      </c>
      <c r="C46" s="310" t="s">
        <v>402</v>
      </c>
      <c r="D46" s="311" t="s">
        <v>403</v>
      </c>
      <c r="E46" s="311" t="s">
        <v>460</v>
      </c>
      <c r="F46" s="295" t="s">
        <v>461</v>
      </c>
      <c r="G46" s="213">
        <f t="shared" si="6"/>
        <v>650000</v>
      </c>
      <c r="H46" s="312">
        <v>0</v>
      </c>
      <c r="I46" s="312">
        <v>650000</v>
      </c>
      <c r="J46" s="312">
        <v>650000</v>
      </c>
      <c r="K46" s="313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4"/>
      <c r="BP46" s="314"/>
      <c r="BQ46" s="314"/>
      <c r="BR46" s="314"/>
      <c r="BS46" s="314"/>
      <c r="BT46" s="314"/>
      <c r="BU46" s="314"/>
      <c r="BV46" s="314"/>
      <c r="BW46" s="314"/>
      <c r="BX46" s="314"/>
      <c r="BY46" s="314"/>
      <c r="BZ46" s="314"/>
      <c r="CA46" s="314"/>
      <c r="CB46" s="314"/>
      <c r="CC46" s="314"/>
      <c r="CD46" s="314"/>
      <c r="CE46" s="314"/>
      <c r="CF46" s="314"/>
      <c r="CG46" s="314"/>
      <c r="CH46" s="314"/>
      <c r="CI46" s="314"/>
      <c r="CJ46" s="314"/>
      <c r="CK46" s="314"/>
      <c r="CL46" s="314"/>
      <c r="CM46" s="314"/>
      <c r="CN46" s="314"/>
      <c r="CO46" s="314"/>
      <c r="CP46" s="314"/>
      <c r="CQ46" s="314"/>
      <c r="CR46" s="314"/>
      <c r="CS46" s="314"/>
      <c r="CT46" s="314"/>
      <c r="CU46" s="314"/>
      <c r="CV46" s="314"/>
      <c r="CW46" s="314"/>
      <c r="CX46" s="314"/>
      <c r="CY46" s="314"/>
      <c r="CZ46" s="314"/>
      <c r="DA46" s="314"/>
      <c r="DB46" s="314"/>
      <c r="DC46" s="314"/>
      <c r="DD46" s="314"/>
      <c r="DE46" s="314"/>
      <c r="DF46" s="314"/>
      <c r="DG46" s="314"/>
      <c r="DH46" s="314"/>
      <c r="DI46" s="314"/>
      <c r="DJ46" s="314"/>
      <c r="DK46" s="314"/>
      <c r="DL46" s="314"/>
      <c r="DM46" s="314"/>
      <c r="DN46" s="314"/>
      <c r="DO46" s="314"/>
      <c r="DP46" s="314"/>
      <c r="DQ46" s="314"/>
      <c r="DR46" s="314"/>
      <c r="DS46" s="314"/>
      <c r="DT46" s="314"/>
      <c r="DU46" s="314"/>
      <c r="DV46" s="314"/>
      <c r="DW46" s="314"/>
      <c r="DX46" s="314"/>
      <c r="DY46" s="314"/>
      <c r="DZ46" s="314"/>
      <c r="EA46" s="314"/>
      <c r="EB46" s="314"/>
      <c r="EC46" s="314"/>
      <c r="ED46" s="314"/>
      <c r="EE46" s="314"/>
      <c r="EF46" s="314"/>
      <c r="EG46" s="314"/>
      <c r="EH46" s="314"/>
      <c r="EI46" s="314"/>
      <c r="EJ46" s="314"/>
      <c r="EK46" s="314"/>
      <c r="EL46" s="314"/>
      <c r="EM46" s="314"/>
      <c r="EN46" s="314"/>
      <c r="EO46" s="314"/>
      <c r="EP46" s="314"/>
      <c r="EQ46" s="314"/>
      <c r="ER46" s="314"/>
      <c r="ES46" s="314"/>
      <c r="ET46" s="314"/>
      <c r="EU46" s="314"/>
      <c r="EV46" s="314"/>
      <c r="EW46" s="314"/>
      <c r="EX46" s="314"/>
      <c r="EY46" s="314"/>
      <c r="EZ46" s="314"/>
      <c r="FA46" s="314"/>
      <c r="FB46" s="314"/>
      <c r="FC46" s="314"/>
      <c r="FD46" s="314"/>
      <c r="FE46" s="314"/>
      <c r="FF46" s="314"/>
      <c r="FG46" s="314"/>
      <c r="FH46" s="314"/>
      <c r="FI46" s="314"/>
      <c r="FJ46" s="314"/>
      <c r="FK46" s="314"/>
      <c r="FL46" s="314"/>
      <c r="FM46" s="314"/>
      <c r="FN46" s="314"/>
      <c r="FO46" s="314"/>
      <c r="FP46" s="314"/>
      <c r="FQ46" s="314"/>
      <c r="FR46" s="314"/>
      <c r="FS46" s="314"/>
      <c r="FT46" s="314"/>
      <c r="FU46" s="314"/>
      <c r="FV46" s="314"/>
      <c r="FW46" s="314"/>
      <c r="FX46" s="314"/>
      <c r="FY46" s="314"/>
      <c r="FZ46" s="314"/>
      <c r="GA46" s="314"/>
      <c r="GB46" s="314"/>
      <c r="GC46" s="314"/>
      <c r="GD46" s="314"/>
      <c r="GE46" s="314"/>
      <c r="GF46" s="314"/>
      <c r="GG46" s="314"/>
      <c r="GH46" s="314"/>
      <c r="GI46" s="314"/>
      <c r="GJ46" s="314"/>
      <c r="GK46" s="314"/>
      <c r="GL46" s="314"/>
      <c r="GM46" s="314"/>
      <c r="GN46" s="314"/>
      <c r="GO46" s="314"/>
      <c r="GP46" s="314"/>
      <c r="GQ46" s="314"/>
      <c r="GR46" s="314"/>
      <c r="GS46" s="314"/>
      <c r="GT46" s="314"/>
      <c r="GU46" s="314"/>
      <c r="GV46" s="314"/>
      <c r="GW46" s="314"/>
      <c r="GX46" s="314"/>
      <c r="GY46" s="314"/>
      <c r="GZ46" s="314"/>
      <c r="HA46" s="314"/>
      <c r="HB46" s="314"/>
      <c r="HC46" s="314"/>
      <c r="HD46" s="314"/>
      <c r="HE46" s="314"/>
      <c r="HF46" s="314"/>
      <c r="HG46" s="314"/>
      <c r="HH46" s="314"/>
      <c r="HI46" s="314"/>
      <c r="HJ46" s="314"/>
      <c r="HK46" s="314"/>
      <c r="HL46" s="314"/>
      <c r="HM46" s="314"/>
      <c r="HN46" s="314"/>
      <c r="HO46" s="314"/>
      <c r="HP46" s="314"/>
      <c r="HQ46" s="314"/>
      <c r="HR46" s="314"/>
      <c r="HS46" s="314"/>
      <c r="HT46" s="314"/>
      <c r="HU46" s="314"/>
      <c r="HV46" s="314"/>
      <c r="HW46" s="314"/>
      <c r="HX46" s="314"/>
      <c r="HY46" s="314"/>
      <c r="HZ46" s="314"/>
      <c r="IA46" s="314"/>
      <c r="IB46" s="314"/>
      <c r="IC46" s="314"/>
      <c r="ID46" s="314"/>
      <c r="IE46" s="314"/>
      <c r="IF46" s="314"/>
      <c r="IG46" s="314"/>
      <c r="IH46" s="314"/>
      <c r="II46" s="314"/>
      <c r="IJ46" s="314"/>
      <c r="IK46" s="314"/>
      <c r="IL46" s="314"/>
      <c r="IM46" s="314"/>
      <c r="IN46" s="314"/>
      <c r="IO46" s="314"/>
      <c r="IP46" s="314"/>
      <c r="IQ46" s="314"/>
      <c r="IR46" s="314"/>
      <c r="IS46" s="314"/>
      <c r="IT46" s="314"/>
      <c r="IU46" s="314"/>
      <c r="IV46" s="314"/>
      <c r="IW46" s="314"/>
      <c r="IX46" s="314"/>
      <c r="IY46" s="314"/>
      <c r="IZ46" s="314"/>
      <c r="JA46" s="314"/>
      <c r="JB46" s="314"/>
      <c r="JC46" s="314"/>
      <c r="JD46" s="314"/>
      <c r="JE46" s="314"/>
      <c r="JF46" s="314"/>
      <c r="JG46" s="314"/>
      <c r="JH46" s="314"/>
      <c r="JI46" s="314"/>
      <c r="JJ46" s="314"/>
      <c r="JK46" s="314"/>
      <c r="JL46" s="314"/>
      <c r="JM46" s="314"/>
      <c r="JN46" s="314"/>
      <c r="JO46" s="314"/>
      <c r="JP46" s="314"/>
      <c r="JQ46" s="314"/>
      <c r="JR46" s="314"/>
      <c r="JS46" s="314"/>
      <c r="JT46" s="314"/>
      <c r="JU46" s="314"/>
      <c r="JV46" s="314"/>
      <c r="JW46" s="314"/>
      <c r="JX46" s="314"/>
      <c r="JY46" s="314"/>
      <c r="JZ46" s="314"/>
      <c r="KA46" s="314"/>
      <c r="KB46" s="314"/>
      <c r="KC46" s="314"/>
      <c r="KD46" s="314"/>
      <c r="KE46" s="314"/>
      <c r="KF46" s="314"/>
      <c r="KG46" s="314"/>
      <c r="KH46" s="314"/>
      <c r="KI46" s="314"/>
      <c r="KJ46" s="314"/>
      <c r="KK46" s="314"/>
      <c r="KL46" s="314"/>
      <c r="KM46" s="314"/>
      <c r="KN46" s="314"/>
      <c r="KO46" s="314"/>
      <c r="KP46" s="314"/>
      <c r="KQ46" s="314"/>
      <c r="KR46" s="314"/>
      <c r="KS46" s="314"/>
      <c r="KT46" s="314"/>
      <c r="KU46" s="314"/>
      <c r="KV46" s="314"/>
      <c r="KW46" s="314"/>
      <c r="KX46" s="314"/>
      <c r="KY46" s="314"/>
      <c r="KZ46" s="314"/>
      <c r="LA46" s="314"/>
      <c r="LB46" s="314"/>
      <c r="LC46" s="314"/>
      <c r="LD46" s="314"/>
      <c r="LE46" s="314"/>
      <c r="LF46" s="314"/>
      <c r="LG46" s="314"/>
      <c r="LH46" s="314"/>
      <c r="LI46" s="314"/>
      <c r="LJ46" s="314"/>
      <c r="LK46" s="314"/>
      <c r="LL46" s="314"/>
      <c r="LM46" s="314"/>
      <c r="LN46" s="314"/>
      <c r="LO46" s="314"/>
      <c r="LP46" s="314"/>
      <c r="LQ46" s="314"/>
      <c r="LR46" s="314"/>
      <c r="LS46" s="314"/>
      <c r="LT46" s="314"/>
      <c r="LU46" s="314"/>
      <c r="LV46" s="314"/>
      <c r="LW46" s="314"/>
      <c r="LX46" s="314"/>
      <c r="LY46" s="314"/>
      <c r="LZ46" s="314"/>
      <c r="MA46" s="314"/>
      <c r="MB46" s="314"/>
      <c r="MC46" s="314"/>
      <c r="MD46" s="314"/>
      <c r="ME46" s="314"/>
      <c r="MF46" s="314"/>
      <c r="MG46" s="314"/>
      <c r="MH46" s="314"/>
      <c r="MI46" s="314"/>
      <c r="MJ46" s="314"/>
      <c r="MK46" s="314"/>
      <c r="ML46" s="314"/>
      <c r="MM46" s="314"/>
      <c r="MN46" s="314"/>
      <c r="MO46" s="314"/>
      <c r="MP46" s="314"/>
      <c r="MQ46" s="314"/>
      <c r="MR46" s="314"/>
      <c r="MS46" s="314"/>
      <c r="MT46" s="314"/>
      <c r="MU46" s="314"/>
      <c r="MV46" s="314"/>
      <c r="MW46" s="314"/>
      <c r="MX46" s="314"/>
      <c r="MY46" s="314"/>
      <c r="MZ46" s="314"/>
      <c r="NA46" s="314"/>
      <c r="NB46" s="314"/>
      <c r="NC46" s="314"/>
      <c r="ND46" s="314"/>
      <c r="NE46" s="314"/>
      <c r="NF46" s="314"/>
      <c r="NG46" s="314"/>
      <c r="NH46" s="314"/>
      <c r="NI46" s="314"/>
      <c r="NJ46" s="314"/>
      <c r="NK46" s="314"/>
      <c r="NL46" s="314"/>
      <c r="NM46" s="314"/>
      <c r="NN46" s="314"/>
      <c r="NO46" s="314"/>
      <c r="NP46" s="314"/>
      <c r="NQ46" s="314"/>
      <c r="NR46" s="314"/>
      <c r="NS46" s="314"/>
      <c r="NT46" s="314"/>
      <c r="NU46" s="314"/>
      <c r="NV46" s="314"/>
      <c r="NW46" s="314"/>
      <c r="NX46" s="314"/>
      <c r="NY46" s="314"/>
      <c r="NZ46" s="314"/>
      <c r="OA46" s="314"/>
      <c r="OB46" s="314"/>
      <c r="OC46" s="314"/>
      <c r="OD46" s="314"/>
      <c r="OE46" s="314"/>
      <c r="OF46" s="314"/>
      <c r="OG46" s="314"/>
      <c r="OH46" s="314"/>
      <c r="OI46" s="314"/>
      <c r="OJ46" s="314"/>
      <c r="OK46" s="314"/>
      <c r="OL46" s="314"/>
      <c r="OM46" s="314"/>
      <c r="ON46" s="314"/>
      <c r="OO46" s="314"/>
      <c r="OP46" s="314"/>
      <c r="OQ46" s="314"/>
      <c r="OR46" s="314"/>
      <c r="OS46" s="314"/>
      <c r="OT46" s="314"/>
      <c r="OU46" s="314"/>
      <c r="OV46" s="314"/>
      <c r="OW46" s="314"/>
      <c r="OX46" s="314"/>
      <c r="OY46" s="314"/>
      <c r="OZ46" s="314"/>
      <c r="PA46" s="314"/>
      <c r="PB46" s="314"/>
      <c r="PC46" s="314"/>
      <c r="PD46" s="314"/>
      <c r="PE46" s="314"/>
      <c r="PF46" s="314"/>
      <c r="PG46" s="314"/>
      <c r="PH46" s="314"/>
      <c r="PI46" s="314"/>
      <c r="PJ46" s="314"/>
      <c r="PK46" s="314"/>
      <c r="PL46" s="314"/>
      <c r="PM46" s="314"/>
      <c r="PN46" s="314"/>
      <c r="PO46" s="314"/>
      <c r="PP46" s="314"/>
      <c r="PQ46" s="314"/>
      <c r="PR46" s="314"/>
      <c r="PS46" s="314"/>
      <c r="PT46" s="314"/>
      <c r="PU46" s="314"/>
      <c r="PV46" s="314"/>
      <c r="PW46" s="314"/>
      <c r="PX46" s="314"/>
      <c r="PY46" s="314"/>
      <c r="PZ46" s="314"/>
      <c r="QA46" s="314"/>
      <c r="QB46" s="314"/>
      <c r="QC46" s="314"/>
      <c r="QD46" s="314"/>
      <c r="QE46" s="314"/>
      <c r="QF46" s="314"/>
      <c r="QG46" s="314"/>
      <c r="QH46" s="314"/>
      <c r="QI46" s="314"/>
      <c r="QJ46" s="314"/>
      <c r="QK46" s="314"/>
      <c r="QL46" s="314"/>
      <c r="QM46" s="314"/>
      <c r="QN46" s="314"/>
      <c r="QO46" s="314"/>
      <c r="QP46" s="314"/>
      <c r="QQ46" s="314"/>
      <c r="QR46" s="314"/>
      <c r="QS46" s="314"/>
      <c r="QT46" s="314"/>
      <c r="QU46" s="314"/>
      <c r="QV46" s="314"/>
      <c r="QW46" s="314"/>
      <c r="QX46" s="314"/>
      <c r="QY46" s="314"/>
      <c r="QZ46" s="314"/>
      <c r="RA46" s="314"/>
      <c r="RB46" s="314"/>
      <c r="RC46" s="314"/>
      <c r="RD46" s="314"/>
      <c r="RE46" s="314"/>
      <c r="RF46" s="314"/>
      <c r="RG46" s="314"/>
      <c r="RH46" s="314"/>
      <c r="RI46" s="314"/>
      <c r="RJ46" s="314"/>
      <c r="RK46" s="314"/>
      <c r="RL46" s="314"/>
      <c r="RM46" s="314"/>
      <c r="RN46" s="314"/>
      <c r="RO46" s="314"/>
      <c r="RP46" s="314"/>
      <c r="RQ46" s="314"/>
      <c r="RR46" s="314"/>
      <c r="RS46" s="314"/>
      <c r="RT46" s="314"/>
      <c r="RU46" s="314"/>
      <c r="RV46" s="314"/>
      <c r="RW46" s="314"/>
      <c r="RX46" s="314"/>
      <c r="RY46" s="314"/>
      <c r="RZ46" s="314"/>
      <c r="SA46" s="314"/>
      <c r="SB46" s="314"/>
      <c r="SC46" s="314"/>
      <c r="SD46" s="314"/>
      <c r="SE46" s="314"/>
      <c r="SF46" s="314"/>
      <c r="SG46" s="314"/>
      <c r="SH46" s="314"/>
      <c r="SI46" s="314"/>
      <c r="SJ46" s="314"/>
      <c r="SK46" s="314"/>
      <c r="SL46" s="314"/>
      <c r="SM46" s="314"/>
      <c r="SN46" s="314"/>
      <c r="SO46" s="314"/>
      <c r="SP46" s="314"/>
      <c r="SQ46" s="314"/>
      <c r="SR46" s="314"/>
      <c r="SS46" s="314"/>
      <c r="ST46" s="314"/>
      <c r="SU46" s="314"/>
      <c r="SV46" s="314"/>
      <c r="SW46" s="314"/>
      <c r="SX46" s="314"/>
      <c r="SY46" s="314"/>
      <c r="SZ46" s="314"/>
      <c r="TA46" s="314"/>
      <c r="TB46" s="314"/>
      <c r="TC46" s="314"/>
      <c r="TD46" s="314"/>
      <c r="TE46" s="314"/>
      <c r="TF46" s="314"/>
      <c r="TG46" s="314"/>
      <c r="TH46" s="314"/>
      <c r="TI46" s="314"/>
      <c r="TJ46" s="314"/>
      <c r="TK46" s="314"/>
      <c r="TL46" s="314"/>
      <c r="TM46" s="314"/>
      <c r="TN46" s="314"/>
      <c r="TO46" s="314"/>
      <c r="TP46" s="314"/>
      <c r="TQ46" s="314"/>
      <c r="TR46" s="314"/>
      <c r="TS46" s="314"/>
      <c r="TT46" s="314"/>
      <c r="TU46" s="314"/>
      <c r="TV46" s="314"/>
      <c r="TW46" s="314"/>
      <c r="TX46" s="314"/>
      <c r="TY46" s="314"/>
      <c r="TZ46" s="314"/>
      <c r="UA46" s="314"/>
      <c r="UB46" s="314"/>
      <c r="UC46" s="314"/>
      <c r="UD46" s="314"/>
      <c r="UE46" s="314"/>
      <c r="UF46" s="314"/>
      <c r="UG46" s="314"/>
      <c r="UH46" s="314"/>
      <c r="UI46" s="314"/>
      <c r="UJ46" s="314"/>
      <c r="UK46" s="314"/>
      <c r="UL46" s="314"/>
      <c r="UM46" s="314"/>
      <c r="UN46" s="314"/>
      <c r="UO46" s="314"/>
      <c r="UP46" s="314"/>
      <c r="UQ46" s="314"/>
      <c r="UR46" s="314"/>
      <c r="US46" s="314"/>
      <c r="UT46" s="314"/>
      <c r="UU46" s="314"/>
      <c r="UV46" s="314"/>
      <c r="UW46" s="314"/>
      <c r="UX46" s="314"/>
      <c r="UY46" s="314"/>
      <c r="UZ46" s="314"/>
      <c r="VA46" s="314"/>
      <c r="VB46" s="314"/>
      <c r="VC46" s="314"/>
      <c r="VD46" s="314"/>
      <c r="VE46" s="314"/>
      <c r="VF46" s="314"/>
      <c r="VG46" s="314"/>
      <c r="VH46" s="314"/>
      <c r="VI46" s="314"/>
      <c r="VJ46" s="314"/>
      <c r="VK46" s="314"/>
      <c r="VL46" s="314"/>
      <c r="VM46" s="314"/>
      <c r="VN46" s="314"/>
      <c r="VO46" s="314"/>
      <c r="VP46" s="314"/>
      <c r="VQ46" s="314"/>
      <c r="VR46" s="314"/>
      <c r="VS46" s="314"/>
      <c r="VT46" s="314"/>
      <c r="VU46" s="314"/>
      <c r="VV46" s="314"/>
      <c r="VW46" s="314"/>
      <c r="VX46" s="314"/>
      <c r="VY46" s="314"/>
      <c r="VZ46" s="314"/>
      <c r="WA46" s="314"/>
      <c r="WB46" s="314"/>
      <c r="WC46" s="314"/>
      <c r="WD46" s="314"/>
      <c r="WE46" s="314"/>
      <c r="WF46" s="314"/>
      <c r="WG46" s="314"/>
      <c r="WH46" s="314"/>
      <c r="WI46" s="314"/>
      <c r="WJ46" s="314"/>
      <c r="WK46" s="314"/>
      <c r="WL46" s="314"/>
      <c r="WM46" s="314"/>
      <c r="WN46" s="314"/>
      <c r="WO46" s="314"/>
      <c r="WP46" s="314"/>
      <c r="WQ46" s="314"/>
      <c r="WR46" s="314"/>
      <c r="WS46" s="314"/>
      <c r="WT46" s="314"/>
      <c r="WU46" s="314"/>
      <c r="WV46" s="314"/>
      <c r="WW46" s="314"/>
      <c r="WX46" s="314"/>
      <c r="WY46" s="314"/>
      <c r="WZ46" s="314"/>
      <c r="XA46" s="314"/>
      <c r="XB46" s="314"/>
      <c r="XC46" s="314"/>
      <c r="XD46" s="314"/>
      <c r="XE46" s="314"/>
      <c r="XF46" s="314"/>
      <c r="XG46" s="314"/>
      <c r="XH46" s="314"/>
      <c r="XI46" s="314"/>
      <c r="XJ46" s="314"/>
      <c r="XK46" s="314"/>
      <c r="XL46" s="314"/>
      <c r="XM46" s="314"/>
      <c r="XN46" s="314"/>
      <c r="XO46" s="314"/>
      <c r="XP46" s="314"/>
      <c r="XQ46" s="314"/>
      <c r="XR46" s="314"/>
      <c r="XS46" s="314"/>
      <c r="XT46" s="314"/>
      <c r="XU46" s="314"/>
      <c r="XV46" s="314"/>
      <c r="XW46" s="314"/>
      <c r="XX46" s="314"/>
      <c r="XY46" s="314"/>
      <c r="XZ46" s="314"/>
      <c r="YA46" s="314"/>
      <c r="YB46" s="314"/>
      <c r="YC46" s="314"/>
      <c r="YD46" s="314"/>
      <c r="YE46" s="314"/>
      <c r="YF46" s="314"/>
      <c r="YG46" s="314"/>
      <c r="YH46" s="314"/>
      <c r="YI46" s="314"/>
      <c r="YJ46" s="314"/>
      <c r="YK46" s="314"/>
      <c r="YL46" s="314"/>
      <c r="YM46" s="314"/>
      <c r="YN46" s="314"/>
      <c r="YO46" s="314"/>
      <c r="YP46" s="314"/>
      <c r="YQ46" s="314"/>
      <c r="YR46" s="314"/>
      <c r="YS46" s="314"/>
      <c r="YT46" s="314"/>
      <c r="YU46" s="314"/>
      <c r="YV46" s="314"/>
      <c r="YW46" s="314"/>
      <c r="YX46" s="314"/>
      <c r="YY46" s="314"/>
      <c r="YZ46" s="314"/>
      <c r="ZA46" s="314"/>
      <c r="ZB46" s="314"/>
      <c r="ZC46" s="314"/>
      <c r="ZD46" s="314"/>
      <c r="ZE46" s="314"/>
      <c r="ZF46" s="314"/>
      <c r="ZG46" s="314"/>
      <c r="ZH46" s="314"/>
      <c r="ZI46" s="314"/>
      <c r="ZJ46" s="314"/>
      <c r="ZK46" s="314"/>
      <c r="ZL46" s="314"/>
      <c r="ZM46" s="314"/>
      <c r="ZN46" s="314"/>
      <c r="ZO46" s="314"/>
      <c r="ZP46" s="314"/>
      <c r="ZQ46" s="314"/>
      <c r="ZR46" s="314"/>
      <c r="ZS46" s="314"/>
      <c r="ZT46" s="314"/>
      <c r="ZU46" s="314"/>
      <c r="ZV46" s="314"/>
      <c r="ZW46" s="314"/>
      <c r="ZX46" s="314"/>
      <c r="ZY46" s="314"/>
      <c r="ZZ46" s="314"/>
      <c r="AAA46" s="314"/>
      <c r="AAB46" s="314"/>
      <c r="AAC46" s="314"/>
      <c r="AAD46" s="314"/>
      <c r="AAE46" s="314"/>
      <c r="AAF46" s="314"/>
      <c r="AAG46" s="314"/>
      <c r="AAH46" s="314"/>
      <c r="AAI46" s="314"/>
      <c r="AAJ46" s="314"/>
      <c r="AAK46" s="314"/>
      <c r="AAL46" s="314"/>
      <c r="AAM46" s="314"/>
      <c r="AAN46" s="314"/>
      <c r="AAO46" s="314"/>
      <c r="AAP46" s="314"/>
      <c r="AAQ46" s="314"/>
      <c r="AAR46" s="314"/>
      <c r="AAS46" s="314"/>
      <c r="AAT46" s="314"/>
      <c r="AAU46" s="314"/>
      <c r="AAV46" s="314"/>
      <c r="AAW46" s="314"/>
      <c r="AAX46" s="314"/>
      <c r="AAY46" s="314"/>
      <c r="AAZ46" s="314"/>
      <c r="ABA46" s="314"/>
      <c r="ABB46" s="314"/>
      <c r="ABC46" s="314"/>
      <c r="ABD46" s="314"/>
      <c r="ABE46" s="314"/>
      <c r="ABF46" s="314"/>
      <c r="ABG46" s="314"/>
      <c r="ABH46" s="314"/>
      <c r="ABI46" s="314"/>
      <c r="ABJ46" s="314"/>
      <c r="ABK46" s="314"/>
      <c r="ABL46" s="314"/>
      <c r="ABM46" s="314"/>
      <c r="ABN46" s="314"/>
      <c r="ABO46" s="314"/>
      <c r="ABP46" s="314"/>
      <c r="ABQ46" s="314"/>
      <c r="ABR46" s="314"/>
      <c r="ABS46" s="314"/>
      <c r="ABT46" s="314"/>
      <c r="ABU46" s="314"/>
      <c r="ABV46" s="314"/>
      <c r="ABW46" s="314"/>
      <c r="ABX46" s="314"/>
      <c r="ABY46" s="314"/>
      <c r="ABZ46" s="314"/>
      <c r="ACA46" s="314"/>
      <c r="ACB46" s="314"/>
      <c r="ACC46" s="314"/>
      <c r="ACD46" s="314"/>
      <c r="ACE46" s="314"/>
      <c r="ACF46" s="314"/>
      <c r="ACG46" s="314"/>
      <c r="ACH46" s="314"/>
      <c r="ACI46" s="314"/>
      <c r="ACJ46" s="314"/>
      <c r="ACK46" s="314"/>
      <c r="ACL46" s="314"/>
      <c r="ACM46" s="314"/>
      <c r="ACN46" s="314"/>
      <c r="ACO46" s="314"/>
      <c r="ACP46" s="314"/>
      <c r="ACQ46" s="314"/>
      <c r="ACR46" s="314"/>
      <c r="ACS46" s="314"/>
      <c r="ACT46" s="314"/>
      <c r="ACU46" s="314"/>
      <c r="ACV46" s="314"/>
      <c r="ACW46" s="314"/>
      <c r="ACX46" s="314"/>
      <c r="ACY46" s="314"/>
      <c r="ACZ46" s="314"/>
      <c r="ADA46" s="314"/>
      <c r="ADB46" s="314"/>
      <c r="ADC46" s="314"/>
      <c r="ADD46" s="314"/>
      <c r="ADE46" s="314"/>
      <c r="ADF46" s="314"/>
      <c r="ADG46" s="314"/>
      <c r="ADH46" s="314"/>
      <c r="ADI46" s="314"/>
      <c r="ADJ46" s="314"/>
      <c r="ADK46" s="314"/>
      <c r="ADL46" s="314"/>
      <c r="ADM46" s="314"/>
      <c r="ADN46" s="314"/>
      <c r="ADO46" s="314"/>
      <c r="ADP46" s="314"/>
      <c r="ADQ46" s="314"/>
      <c r="ADR46" s="314"/>
      <c r="ADS46" s="314"/>
      <c r="ADT46" s="314"/>
      <c r="ADU46" s="314"/>
      <c r="ADV46" s="314"/>
      <c r="ADW46" s="314"/>
      <c r="ADX46" s="314"/>
      <c r="ADY46" s="314"/>
      <c r="ADZ46" s="314"/>
      <c r="AEA46" s="314"/>
      <c r="AEB46" s="314"/>
      <c r="AEC46" s="314"/>
      <c r="AED46" s="314"/>
      <c r="AEE46" s="314"/>
      <c r="AEF46" s="314"/>
      <c r="AEG46" s="314"/>
      <c r="AEH46" s="314"/>
      <c r="AEI46" s="314"/>
      <c r="AEJ46" s="314"/>
      <c r="AEK46" s="314"/>
      <c r="AEL46" s="314"/>
      <c r="AEM46" s="314"/>
      <c r="AEN46" s="314"/>
      <c r="AEO46" s="314"/>
      <c r="AEP46" s="314"/>
      <c r="AEQ46" s="314"/>
      <c r="AER46" s="314"/>
      <c r="AES46" s="314"/>
      <c r="AET46" s="314"/>
      <c r="AEU46" s="314"/>
      <c r="AEV46" s="314"/>
      <c r="AEW46" s="314"/>
      <c r="AEX46" s="314"/>
      <c r="AEY46" s="314"/>
      <c r="AEZ46" s="314"/>
      <c r="AFA46" s="314"/>
      <c r="AFB46" s="314"/>
      <c r="AFC46" s="314"/>
      <c r="AFD46" s="314"/>
      <c r="AFE46" s="314"/>
      <c r="AFF46" s="314"/>
      <c r="AFG46" s="314"/>
      <c r="AFH46" s="314"/>
      <c r="AFI46" s="314"/>
      <c r="AFJ46" s="314"/>
      <c r="AFK46" s="314"/>
      <c r="AFL46" s="314"/>
      <c r="AFM46" s="314"/>
      <c r="AFN46" s="314"/>
      <c r="AFO46" s="314"/>
      <c r="AFP46" s="314"/>
      <c r="AFQ46" s="314"/>
      <c r="AFR46" s="314"/>
      <c r="AFS46" s="314"/>
      <c r="AFT46" s="314"/>
      <c r="AFU46" s="314"/>
      <c r="AFV46" s="314"/>
      <c r="AFW46" s="314"/>
      <c r="AFX46" s="314"/>
      <c r="AFY46" s="314"/>
      <c r="AFZ46" s="314"/>
      <c r="AGA46" s="314"/>
      <c r="AGB46" s="314"/>
      <c r="AGC46" s="314"/>
      <c r="AGD46" s="314"/>
      <c r="AGE46" s="314"/>
      <c r="AGF46" s="314"/>
      <c r="AGG46" s="314"/>
      <c r="AGH46" s="314"/>
      <c r="AGI46" s="314"/>
      <c r="AGJ46" s="314"/>
      <c r="AGK46" s="314"/>
      <c r="AGL46" s="314"/>
      <c r="AGM46" s="314"/>
      <c r="AGN46" s="314"/>
      <c r="AGO46" s="314"/>
      <c r="AGP46" s="314"/>
      <c r="AGQ46" s="314"/>
      <c r="AGR46" s="314"/>
      <c r="AGS46" s="314"/>
      <c r="AGT46" s="314"/>
      <c r="AGU46" s="314"/>
      <c r="AGV46" s="314"/>
      <c r="AGW46" s="314"/>
      <c r="AGX46" s="314"/>
      <c r="AGY46" s="314"/>
      <c r="AGZ46" s="314"/>
      <c r="AHA46" s="314"/>
      <c r="AHB46" s="314"/>
      <c r="AHC46" s="314"/>
      <c r="AHD46" s="314"/>
      <c r="AHE46" s="314"/>
      <c r="AHF46" s="314"/>
      <c r="AHG46" s="314"/>
      <c r="AHH46" s="314"/>
      <c r="AHI46" s="314"/>
      <c r="AHJ46" s="314"/>
      <c r="AHK46" s="314"/>
      <c r="AHL46" s="314"/>
      <c r="AHM46" s="314"/>
      <c r="AHN46" s="314"/>
      <c r="AHO46" s="314"/>
      <c r="AHP46" s="314"/>
      <c r="AHQ46" s="314"/>
      <c r="AHR46" s="314"/>
      <c r="AHS46" s="314"/>
      <c r="AHT46" s="314"/>
      <c r="AHU46" s="314"/>
      <c r="AHV46" s="314"/>
      <c r="AHW46" s="314"/>
      <c r="AHX46" s="314"/>
      <c r="AHY46" s="314"/>
      <c r="AHZ46" s="314"/>
      <c r="AIA46" s="314"/>
      <c r="AIB46" s="314"/>
      <c r="AIC46" s="314"/>
      <c r="AID46" s="314"/>
      <c r="AIE46" s="314"/>
      <c r="AIF46" s="314"/>
      <c r="AIG46" s="314"/>
      <c r="AIH46" s="314"/>
      <c r="AII46" s="314"/>
      <c r="AIJ46" s="314"/>
      <c r="AIK46" s="314"/>
      <c r="AIL46" s="314"/>
      <c r="AIM46" s="314"/>
      <c r="AIN46" s="314"/>
      <c r="AIO46" s="314"/>
      <c r="AIP46" s="314"/>
      <c r="AIQ46" s="314"/>
      <c r="AIR46" s="314"/>
      <c r="AIS46" s="314"/>
      <c r="AIT46" s="314"/>
      <c r="AIU46" s="314"/>
      <c r="AIV46" s="314"/>
      <c r="AIW46" s="314"/>
      <c r="AIX46" s="314"/>
      <c r="AIY46" s="314"/>
      <c r="AIZ46" s="314"/>
      <c r="AJA46" s="314"/>
      <c r="AJB46" s="314"/>
      <c r="AJC46" s="314"/>
      <c r="AJD46" s="314"/>
      <c r="AJE46" s="314"/>
      <c r="AJF46" s="314"/>
      <c r="AJG46" s="314"/>
      <c r="AJH46" s="314"/>
      <c r="AJI46" s="314"/>
      <c r="AJJ46" s="314"/>
      <c r="AJK46" s="314"/>
      <c r="AJL46" s="314"/>
      <c r="AJM46" s="314"/>
      <c r="AJN46" s="314"/>
      <c r="AJO46" s="314"/>
      <c r="AJP46" s="314"/>
      <c r="AJQ46" s="314"/>
      <c r="AJR46" s="314"/>
      <c r="AJS46" s="314"/>
      <c r="AJT46" s="314"/>
      <c r="AJU46" s="314"/>
      <c r="AJV46" s="314"/>
      <c r="AJW46" s="314"/>
      <c r="AJX46" s="314"/>
      <c r="AJY46" s="314"/>
      <c r="AJZ46" s="314"/>
      <c r="AKA46" s="314"/>
      <c r="AKB46" s="314"/>
      <c r="AKC46" s="314"/>
      <c r="AKD46" s="314"/>
      <c r="AKE46" s="314"/>
      <c r="AKF46" s="314"/>
      <c r="AKG46" s="314"/>
      <c r="AKH46" s="314"/>
      <c r="AKI46" s="314"/>
      <c r="AKJ46" s="314"/>
      <c r="AKK46" s="314"/>
      <c r="AKL46" s="314"/>
      <c r="AKM46" s="314"/>
      <c r="AKN46" s="314"/>
      <c r="AKO46" s="314"/>
      <c r="AKP46" s="314"/>
      <c r="AKQ46" s="314"/>
      <c r="AKR46" s="314"/>
      <c r="AKS46" s="314"/>
      <c r="AKT46" s="314"/>
      <c r="AKU46" s="314"/>
      <c r="AKV46" s="314"/>
      <c r="AKW46" s="314"/>
      <c r="AKX46" s="314"/>
      <c r="AKY46" s="314"/>
      <c r="AKZ46" s="314"/>
      <c r="ALA46" s="314"/>
      <c r="ALB46" s="314"/>
      <c r="ALC46" s="314"/>
      <c r="ALD46" s="314"/>
      <c r="ALE46" s="314"/>
      <c r="ALF46" s="314"/>
      <c r="ALG46" s="314"/>
      <c r="ALH46" s="314"/>
      <c r="ALI46" s="314"/>
      <c r="ALJ46" s="314"/>
      <c r="ALK46" s="314"/>
      <c r="ALL46" s="314"/>
      <c r="ALM46" s="314"/>
      <c r="ALN46" s="314"/>
      <c r="ALO46" s="314"/>
      <c r="ALP46" s="314"/>
      <c r="ALQ46" s="314"/>
      <c r="ALR46" s="314"/>
      <c r="ALS46" s="314"/>
      <c r="ALT46" s="314"/>
      <c r="ALU46" s="314"/>
      <c r="ALV46" s="314"/>
      <c r="ALW46" s="314"/>
      <c r="ALX46" s="314"/>
      <c r="ALY46" s="314"/>
      <c r="ALZ46" s="314"/>
      <c r="AMA46" s="314"/>
      <c r="AMB46" s="314"/>
      <c r="AMC46" s="314"/>
      <c r="AMD46" s="314"/>
      <c r="AME46" s="314"/>
      <c r="AMF46" s="314"/>
      <c r="AMG46" s="314"/>
      <c r="AMH46" s="314"/>
      <c r="AMI46" s="314"/>
      <c r="AMJ46" s="314"/>
      <c r="AMK46" s="314"/>
    </row>
    <row r="47" spans="1:1025" ht="75.75" customHeight="1">
      <c r="A47" s="270" t="s">
        <v>277</v>
      </c>
      <c r="B47" s="270" t="s">
        <v>278</v>
      </c>
      <c r="C47" s="270" t="s">
        <v>279</v>
      </c>
      <c r="D47" s="216" t="s">
        <v>366</v>
      </c>
      <c r="E47" s="311" t="s">
        <v>367</v>
      </c>
      <c r="F47" s="295" t="s">
        <v>368</v>
      </c>
      <c r="G47" s="213">
        <f t="shared" si="6"/>
        <v>400000</v>
      </c>
      <c r="H47" s="218">
        <v>400000</v>
      </c>
      <c r="I47" s="217">
        <v>0</v>
      </c>
      <c r="J47" s="218">
        <v>0</v>
      </c>
      <c r="K47" s="209"/>
    </row>
    <row r="48" spans="1:1025" ht="51.75" customHeight="1">
      <c r="A48" s="219" t="s">
        <v>432</v>
      </c>
      <c r="B48" s="318">
        <v>7680</v>
      </c>
      <c r="C48" s="219" t="s">
        <v>283</v>
      </c>
      <c r="D48" s="216" t="s">
        <v>434</v>
      </c>
      <c r="E48" s="311" t="s">
        <v>436</v>
      </c>
      <c r="F48" s="295" t="s">
        <v>437</v>
      </c>
      <c r="G48" s="213">
        <f t="shared" si="6"/>
        <v>14500</v>
      </c>
      <c r="H48" s="218">
        <v>14500</v>
      </c>
      <c r="I48" s="217">
        <v>0</v>
      </c>
      <c r="J48" s="218">
        <v>0</v>
      </c>
      <c r="K48" s="209"/>
    </row>
    <row r="49" spans="1:1025" s="301" customFormat="1" ht="28.5" customHeight="1">
      <c r="A49" s="196"/>
      <c r="B49" s="196">
        <v>8000</v>
      </c>
      <c r="C49" s="316"/>
      <c r="D49" s="212" t="s">
        <v>404</v>
      </c>
      <c r="E49" s="333"/>
      <c r="F49" s="298"/>
      <c r="G49" s="213">
        <f>G50+G52+G54</f>
        <v>772180</v>
      </c>
      <c r="H49" s="213">
        <f t="shared" ref="H49:J49" si="9">H50+H52+H54</f>
        <v>759880</v>
      </c>
      <c r="I49" s="213">
        <f t="shared" si="9"/>
        <v>12300</v>
      </c>
      <c r="J49" s="213">
        <f t="shared" si="9"/>
        <v>0</v>
      </c>
      <c r="K49" s="209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300"/>
      <c r="BW49" s="300"/>
      <c r="BX49" s="300"/>
      <c r="BY49" s="300"/>
      <c r="BZ49" s="300"/>
      <c r="CA49" s="300"/>
      <c r="CB49" s="300"/>
      <c r="CC49" s="300"/>
      <c r="CD49" s="300"/>
      <c r="CE49" s="300"/>
      <c r="CF49" s="300"/>
      <c r="CG49" s="300"/>
      <c r="CH49" s="300"/>
      <c r="CI49" s="300"/>
      <c r="CJ49" s="300"/>
      <c r="CK49" s="300"/>
      <c r="CL49" s="300"/>
      <c r="CM49" s="300"/>
      <c r="CN49" s="300"/>
      <c r="CO49" s="300"/>
      <c r="CP49" s="300"/>
      <c r="CQ49" s="300"/>
      <c r="CR49" s="300"/>
      <c r="CS49" s="300"/>
      <c r="CT49" s="300"/>
      <c r="CU49" s="300"/>
      <c r="CV49" s="300"/>
      <c r="CW49" s="300"/>
      <c r="CX49" s="300"/>
      <c r="CY49" s="300"/>
      <c r="CZ49" s="300"/>
      <c r="DA49" s="300"/>
      <c r="DB49" s="300"/>
      <c r="DC49" s="300"/>
      <c r="DD49" s="300"/>
      <c r="DE49" s="300"/>
      <c r="DF49" s="300"/>
      <c r="DG49" s="300"/>
      <c r="DH49" s="300"/>
      <c r="DI49" s="300"/>
      <c r="DJ49" s="300"/>
      <c r="DK49" s="300"/>
      <c r="DL49" s="300"/>
      <c r="DM49" s="300"/>
      <c r="DN49" s="300"/>
      <c r="DO49" s="300"/>
      <c r="DP49" s="300"/>
      <c r="DQ49" s="300"/>
      <c r="DR49" s="300"/>
      <c r="DS49" s="300"/>
      <c r="DT49" s="300"/>
      <c r="DU49" s="300"/>
      <c r="DV49" s="300"/>
      <c r="DW49" s="300"/>
      <c r="DX49" s="300"/>
      <c r="DY49" s="300"/>
      <c r="DZ49" s="300"/>
      <c r="EA49" s="300"/>
      <c r="EB49" s="300"/>
      <c r="EC49" s="300"/>
      <c r="ED49" s="300"/>
      <c r="EE49" s="300"/>
      <c r="EF49" s="300"/>
      <c r="EG49" s="300"/>
      <c r="EH49" s="300"/>
      <c r="EI49" s="300"/>
      <c r="EJ49" s="300"/>
      <c r="EK49" s="300"/>
      <c r="EL49" s="300"/>
      <c r="EM49" s="300"/>
      <c r="EN49" s="300"/>
      <c r="EO49" s="300"/>
      <c r="EP49" s="300"/>
      <c r="EQ49" s="300"/>
      <c r="ER49" s="300"/>
      <c r="ES49" s="300"/>
      <c r="ET49" s="300"/>
      <c r="EU49" s="300"/>
      <c r="EV49" s="300"/>
      <c r="EW49" s="300"/>
      <c r="EX49" s="300"/>
      <c r="EY49" s="300"/>
      <c r="EZ49" s="300"/>
      <c r="FA49" s="300"/>
      <c r="FB49" s="300"/>
      <c r="FC49" s="300"/>
      <c r="FD49" s="300"/>
      <c r="FE49" s="300"/>
      <c r="FF49" s="300"/>
      <c r="FG49" s="300"/>
      <c r="FH49" s="300"/>
      <c r="FI49" s="300"/>
      <c r="FJ49" s="300"/>
      <c r="FK49" s="300"/>
      <c r="FL49" s="300"/>
      <c r="FM49" s="300"/>
      <c r="FN49" s="300"/>
      <c r="FO49" s="300"/>
      <c r="FP49" s="300"/>
      <c r="FQ49" s="300"/>
      <c r="FR49" s="300"/>
      <c r="FS49" s="300"/>
      <c r="FT49" s="300"/>
      <c r="FU49" s="300"/>
      <c r="FV49" s="300"/>
      <c r="FW49" s="300"/>
      <c r="FX49" s="300"/>
      <c r="FY49" s="300"/>
      <c r="FZ49" s="300"/>
      <c r="GA49" s="300"/>
      <c r="GB49" s="300"/>
      <c r="GC49" s="300"/>
      <c r="GD49" s="300"/>
      <c r="GE49" s="300"/>
      <c r="GF49" s="300"/>
      <c r="GG49" s="300"/>
      <c r="GH49" s="300"/>
      <c r="GI49" s="300"/>
      <c r="GJ49" s="300"/>
      <c r="GK49" s="300"/>
      <c r="GL49" s="300"/>
      <c r="GM49" s="300"/>
      <c r="GN49" s="300"/>
      <c r="GO49" s="300"/>
      <c r="GP49" s="300"/>
      <c r="GQ49" s="300"/>
      <c r="GR49" s="300"/>
      <c r="GS49" s="300"/>
      <c r="GT49" s="300"/>
      <c r="GU49" s="300"/>
      <c r="GV49" s="300"/>
      <c r="GW49" s="300"/>
      <c r="GX49" s="300"/>
      <c r="GY49" s="300"/>
      <c r="GZ49" s="300"/>
      <c r="HA49" s="300"/>
      <c r="HB49" s="300"/>
      <c r="HC49" s="300"/>
      <c r="HD49" s="300"/>
      <c r="HE49" s="300"/>
      <c r="HF49" s="300"/>
      <c r="HG49" s="300"/>
      <c r="HH49" s="300"/>
      <c r="HI49" s="300"/>
      <c r="HJ49" s="300"/>
      <c r="HK49" s="300"/>
      <c r="HL49" s="300"/>
      <c r="HM49" s="300"/>
      <c r="HN49" s="300"/>
      <c r="HO49" s="300"/>
      <c r="HP49" s="300"/>
      <c r="HQ49" s="300"/>
      <c r="HR49" s="300"/>
      <c r="HS49" s="300"/>
      <c r="HT49" s="300"/>
      <c r="HU49" s="300"/>
      <c r="HV49" s="300"/>
      <c r="HW49" s="300"/>
      <c r="HX49" s="300"/>
      <c r="HY49" s="300"/>
      <c r="HZ49" s="300"/>
      <c r="IA49" s="300"/>
      <c r="IB49" s="300"/>
      <c r="IC49" s="300"/>
      <c r="ID49" s="300"/>
      <c r="IE49" s="300"/>
      <c r="IF49" s="300"/>
      <c r="IG49" s="300"/>
      <c r="IH49" s="300"/>
      <c r="II49" s="300"/>
      <c r="IJ49" s="300"/>
      <c r="IK49" s="300"/>
      <c r="IL49" s="300"/>
      <c r="IM49" s="300"/>
      <c r="IN49" s="300"/>
      <c r="IO49" s="300"/>
      <c r="IP49" s="300"/>
      <c r="IQ49" s="300"/>
      <c r="IR49" s="300"/>
      <c r="IS49" s="300"/>
      <c r="IT49" s="300"/>
      <c r="IU49" s="300"/>
      <c r="IV49" s="300"/>
      <c r="IW49" s="300"/>
      <c r="IX49" s="300"/>
      <c r="IY49" s="300"/>
      <c r="IZ49" s="300"/>
      <c r="JA49" s="300"/>
      <c r="JB49" s="300"/>
      <c r="JC49" s="300"/>
      <c r="JD49" s="300"/>
      <c r="JE49" s="300"/>
      <c r="JF49" s="300"/>
      <c r="JG49" s="300"/>
      <c r="JH49" s="300"/>
      <c r="JI49" s="300"/>
      <c r="JJ49" s="300"/>
      <c r="JK49" s="300"/>
      <c r="JL49" s="300"/>
      <c r="JM49" s="300"/>
      <c r="JN49" s="300"/>
      <c r="JO49" s="300"/>
      <c r="JP49" s="300"/>
      <c r="JQ49" s="300"/>
      <c r="JR49" s="300"/>
      <c r="JS49" s="300"/>
      <c r="JT49" s="300"/>
      <c r="JU49" s="300"/>
      <c r="JV49" s="300"/>
      <c r="JW49" s="300"/>
      <c r="JX49" s="300"/>
      <c r="JY49" s="300"/>
      <c r="JZ49" s="300"/>
      <c r="KA49" s="300"/>
      <c r="KB49" s="300"/>
      <c r="KC49" s="300"/>
      <c r="KD49" s="300"/>
      <c r="KE49" s="300"/>
      <c r="KF49" s="300"/>
      <c r="KG49" s="300"/>
      <c r="KH49" s="300"/>
      <c r="KI49" s="300"/>
      <c r="KJ49" s="300"/>
      <c r="KK49" s="300"/>
      <c r="KL49" s="300"/>
      <c r="KM49" s="300"/>
      <c r="KN49" s="300"/>
      <c r="KO49" s="300"/>
      <c r="KP49" s="300"/>
      <c r="KQ49" s="300"/>
      <c r="KR49" s="300"/>
      <c r="KS49" s="300"/>
      <c r="KT49" s="300"/>
      <c r="KU49" s="300"/>
      <c r="KV49" s="300"/>
      <c r="KW49" s="300"/>
      <c r="KX49" s="300"/>
      <c r="KY49" s="300"/>
      <c r="KZ49" s="300"/>
      <c r="LA49" s="300"/>
      <c r="LB49" s="300"/>
      <c r="LC49" s="300"/>
      <c r="LD49" s="300"/>
      <c r="LE49" s="300"/>
      <c r="LF49" s="300"/>
      <c r="LG49" s="300"/>
      <c r="LH49" s="300"/>
      <c r="LI49" s="300"/>
      <c r="LJ49" s="300"/>
      <c r="LK49" s="300"/>
      <c r="LL49" s="300"/>
      <c r="LM49" s="300"/>
      <c r="LN49" s="300"/>
      <c r="LO49" s="300"/>
      <c r="LP49" s="300"/>
      <c r="LQ49" s="300"/>
      <c r="LR49" s="300"/>
      <c r="LS49" s="300"/>
      <c r="LT49" s="300"/>
      <c r="LU49" s="300"/>
      <c r="LV49" s="300"/>
      <c r="LW49" s="300"/>
      <c r="LX49" s="300"/>
      <c r="LY49" s="300"/>
      <c r="LZ49" s="300"/>
      <c r="MA49" s="300"/>
      <c r="MB49" s="300"/>
      <c r="MC49" s="300"/>
      <c r="MD49" s="300"/>
      <c r="ME49" s="300"/>
      <c r="MF49" s="300"/>
      <c r="MG49" s="300"/>
      <c r="MH49" s="300"/>
      <c r="MI49" s="300"/>
      <c r="MJ49" s="300"/>
      <c r="MK49" s="300"/>
      <c r="ML49" s="300"/>
      <c r="MM49" s="300"/>
      <c r="MN49" s="300"/>
      <c r="MO49" s="300"/>
      <c r="MP49" s="300"/>
      <c r="MQ49" s="300"/>
      <c r="MR49" s="300"/>
      <c r="MS49" s="300"/>
      <c r="MT49" s="300"/>
      <c r="MU49" s="300"/>
      <c r="MV49" s="300"/>
      <c r="MW49" s="300"/>
      <c r="MX49" s="300"/>
      <c r="MY49" s="300"/>
      <c r="MZ49" s="300"/>
      <c r="NA49" s="300"/>
      <c r="NB49" s="300"/>
      <c r="NC49" s="300"/>
      <c r="ND49" s="300"/>
      <c r="NE49" s="300"/>
      <c r="NF49" s="300"/>
      <c r="NG49" s="300"/>
      <c r="NH49" s="300"/>
      <c r="NI49" s="300"/>
      <c r="NJ49" s="300"/>
      <c r="NK49" s="300"/>
      <c r="NL49" s="300"/>
      <c r="NM49" s="300"/>
      <c r="NN49" s="300"/>
      <c r="NO49" s="300"/>
      <c r="NP49" s="300"/>
      <c r="NQ49" s="300"/>
      <c r="NR49" s="300"/>
      <c r="NS49" s="300"/>
      <c r="NT49" s="300"/>
      <c r="NU49" s="300"/>
      <c r="NV49" s="300"/>
      <c r="NW49" s="300"/>
      <c r="NX49" s="300"/>
      <c r="NY49" s="300"/>
      <c r="NZ49" s="300"/>
      <c r="OA49" s="300"/>
      <c r="OB49" s="300"/>
      <c r="OC49" s="300"/>
      <c r="OD49" s="300"/>
      <c r="OE49" s="300"/>
      <c r="OF49" s="300"/>
      <c r="OG49" s="300"/>
      <c r="OH49" s="300"/>
      <c r="OI49" s="300"/>
      <c r="OJ49" s="300"/>
      <c r="OK49" s="300"/>
      <c r="OL49" s="300"/>
      <c r="OM49" s="300"/>
      <c r="ON49" s="300"/>
      <c r="OO49" s="300"/>
      <c r="OP49" s="300"/>
      <c r="OQ49" s="300"/>
      <c r="OR49" s="300"/>
      <c r="OS49" s="300"/>
      <c r="OT49" s="300"/>
      <c r="OU49" s="300"/>
      <c r="OV49" s="300"/>
      <c r="OW49" s="300"/>
      <c r="OX49" s="300"/>
      <c r="OY49" s="300"/>
      <c r="OZ49" s="300"/>
      <c r="PA49" s="300"/>
      <c r="PB49" s="300"/>
      <c r="PC49" s="300"/>
      <c r="PD49" s="300"/>
      <c r="PE49" s="300"/>
      <c r="PF49" s="300"/>
      <c r="PG49" s="300"/>
      <c r="PH49" s="300"/>
      <c r="PI49" s="300"/>
      <c r="PJ49" s="300"/>
      <c r="PK49" s="300"/>
      <c r="PL49" s="300"/>
      <c r="PM49" s="300"/>
      <c r="PN49" s="300"/>
      <c r="PO49" s="300"/>
      <c r="PP49" s="300"/>
      <c r="PQ49" s="300"/>
      <c r="PR49" s="300"/>
      <c r="PS49" s="300"/>
      <c r="PT49" s="300"/>
      <c r="PU49" s="300"/>
      <c r="PV49" s="300"/>
      <c r="PW49" s="300"/>
      <c r="PX49" s="300"/>
      <c r="PY49" s="300"/>
      <c r="PZ49" s="300"/>
      <c r="QA49" s="300"/>
      <c r="QB49" s="300"/>
      <c r="QC49" s="300"/>
      <c r="QD49" s="300"/>
      <c r="QE49" s="300"/>
      <c r="QF49" s="300"/>
      <c r="QG49" s="300"/>
      <c r="QH49" s="300"/>
      <c r="QI49" s="300"/>
      <c r="QJ49" s="300"/>
      <c r="QK49" s="300"/>
      <c r="QL49" s="300"/>
      <c r="QM49" s="300"/>
      <c r="QN49" s="300"/>
      <c r="QO49" s="300"/>
      <c r="QP49" s="300"/>
      <c r="QQ49" s="300"/>
      <c r="QR49" s="300"/>
      <c r="QS49" s="300"/>
      <c r="QT49" s="300"/>
      <c r="QU49" s="300"/>
      <c r="QV49" s="300"/>
      <c r="QW49" s="300"/>
      <c r="QX49" s="300"/>
      <c r="QY49" s="300"/>
      <c r="QZ49" s="300"/>
      <c r="RA49" s="300"/>
      <c r="RB49" s="300"/>
      <c r="RC49" s="300"/>
      <c r="RD49" s="300"/>
      <c r="RE49" s="300"/>
      <c r="RF49" s="300"/>
      <c r="RG49" s="300"/>
      <c r="RH49" s="300"/>
      <c r="RI49" s="300"/>
      <c r="RJ49" s="300"/>
      <c r="RK49" s="300"/>
      <c r="RL49" s="300"/>
      <c r="RM49" s="300"/>
      <c r="RN49" s="300"/>
      <c r="RO49" s="300"/>
      <c r="RP49" s="300"/>
      <c r="RQ49" s="300"/>
      <c r="RR49" s="300"/>
      <c r="RS49" s="300"/>
      <c r="RT49" s="300"/>
      <c r="RU49" s="300"/>
      <c r="RV49" s="300"/>
      <c r="RW49" s="300"/>
      <c r="RX49" s="300"/>
      <c r="RY49" s="300"/>
      <c r="RZ49" s="300"/>
      <c r="SA49" s="300"/>
      <c r="SB49" s="300"/>
      <c r="SC49" s="300"/>
      <c r="SD49" s="300"/>
      <c r="SE49" s="300"/>
      <c r="SF49" s="300"/>
      <c r="SG49" s="300"/>
      <c r="SH49" s="300"/>
      <c r="SI49" s="300"/>
      <c r="SJ49" s="300"/>
      <c r="SK49" s="300"/>
      <c r="SL49" s="300"/>
      <c r="SM49" s="300"/>
      <c r="SN49" s="300"/>
      <c r="SO49" s="300"/>
      <c r="SP49" s="300"/>
      <c r="SQ49" s="300"/>
      <c r="SR49" s="300"/>
      <c r="SS49" s="300"/>
      <c r="ST49" s="300"/>
      <c r="SU49" s="300"/>
      <c r="SV49" s="300"/>
      <c r="SW49" s="300"/>
      <c r="SX49" s="300"/>
      <c r="SY49" s="300"/>
      <c r="SZ49" s="300"/>
      <c r="TA49" s="300"/>
      <c r="TB49" s="300"/>
      <c r="TC49" s="300"/>
      <c r="TD49" s="300"/>
      <c r="TE49" s="300"/>
      <c r="TF49" s="300"/>
      <c r="TG49" s="300"/>
      <c r="TH49" s="300"/>
      <c r="TI49" s="300"/>
      <c r="TJ49" s="300"/>
      <c r="TK49" s="300"/>
      <c r="TL49" s="300"/>
      <c r="TM49" s="300"/>
      <c r="TN49" s="300"/>
      <c r="TO49" s="300"/>
      <c r="TP49" s="300"/>
      <c r="TQ49" s="300"/>
      <c r="TR49" s="300"/>
      <c r="TS49" s="300"/>
      <c r="TT49" s="300"/>
      <c r="TU49" s="300"/>
      <c r="TV49" s="300"/>
      <c r="TW49" s="300"/>
      <c r="TX49" s="300"/>
      <c r="TY49" s="300"/>
      <c r="TZ49" s="300"/>
      <c r="UA49" s="300"/>
      <c r="UB49" s="300"/>
      <c r="UC49" s="300"/>
      <c r="UD49" s="300"/>
      <c r="UE49" s="300"/>
      <c r="UF49" s="300"/>
      <c r="UG49" s="300"/>
      <c r="UH49" s="300"/>
      <c r="UI49" s="300"/>
      <c r="UJ49" s="300"/>
      <c r="UK49" s="300"/>
      <c r="UL49" s="300"/>
      <c r="UM49" s="300"/>
      <c r="UN49" s="300"/>
      <c r="UO49" s="300"/>
      <c r="UP49" s="300"/>
      <c r="UQ49" s="300"/>
      <c r="UR49" s="300"/>
      <c r="US49" s="300"/>
      <c r="UT49" s="300"/>
      <c r="UU49" s="300"/>
      <c r="UV49" s="300"/>
      <c r="UW49" s="300"/>
      <c r="UX49" s="300"/>
      <c r="UY49" s="300"/>
      <c r="UZ49" s="300"/>
      <c r="VA49" s="300"/>
      <c r="VB49" s="300"/>
      <c r="VC49" s="300"/>
      <c r="VD49" s="300"/>
      <c r="VE49" s="300"/>
      <c r="VF49" s="300"/>
      <c r="VG49" s="300"/>
      <c r="VH49" s="300"/>
      <c r="VI49" s="300"/>
      <c r="VJ49" s="300"/>
      <c r="VK49" s="300"/>
      <c r="VL49" s="300"/>
      <c r="VM49" s="300"/>
      <c r="VN49" s="300"/>
      <c r="VO49" s="300"/>
      <c r="VP49" s="300"/>
      <c r="VQ49" s="300"/>
      <c r="VR49" s="300"/>
      <c r="VS49" s="300"/>
      <c r="VT49" s="300"/>
      <c r="VU49" s="300"/>
      <c r="VV49" s="300"/>
      <c r="VW49" s="300"/>
      <c r="VX49" s="300"/>
      <c r="VY49" s="300"/>
      <c r="VZ49" s="300"/>
      <c r="WA49" s="300"/>
      <c r="WB49" s="300"/>
      <c r="WC49" s="300"/>
      <c r="WD49" s="300"/>
      <c r="WE49" s="300"/>
      <c r="WF49" s="300"/>
      <c r="WG49" s="300"/>
      <c r="WH49" s="300"/>
      <c r="WI49" s="300"/>
      <c r="WJ49" s="300"/>
      <c r="WK49" s="300"/>
      <c r="WL49" s="300"/>
      <c r="WM49" s="300"/>
      <c r="WN49" s="300"/>
      <c r="WO49" s="300"/>
      <c r="WP49" s="300"/>
      <c r="WQ49" s="300"/>
      <c r="WR49" s="300"/>
      <c r="WS49" s="300"/>
      <c r="WT49" s="300"/>
      <c r="WU49" s="300"/>
      <c r="WV49" s="300"/>
      <c r="WW49" s="300"/>
      <c r="WX49" s="300"/>
      <c r="WY49" s="300"/>
      <c r="WZ49" s="300"/>
      <c r="XA49" s="300"/>
      <c r="XB49" s="300"/>
      <c r="XC49" s="300"/>
      <c r="XD49" s="300"/>
      <c r="XE49" s="300"/>
      <c r="XF49" s="300"/>
      <c r="XG49" s="300"/>
      <c r="XH49" s="300"/>
      <c r="XI49" s="300"/>
      <c r="XJ49" s="300"/>
      <c r="XK49" s="300"/>
      <c r="XL49" s="300"/>
      <c r="XM49" s="300"/>
      <c r="XN49" s="300"/>
      <c r="XO49" s="300"/>
      <c r="XP49" s="300"/>
      <c r="XQ49" s="300"/>
      <c r="XR49" s="300"/>
      <c r="XS49" s="300"/>
      <c r="XT49" s="300"/>
      <c r="XU49" s="300"/>
      <c r="XV49" s="300"/>
      <c r="XW49" s="300"/>
      <c r="XX49" s="300"/>
      <c r="XY49" s="300"/>
      <c r="XZ49" s="300"/>
      <c r="YA49" s="300"/>
      <c r="YB49" s="300"/>
      <c r="YC49" s="300"/>
      <c r="YD49" s="300"/>
      <c r="YE49" s="300"/>
      <c r="YF49" s="300"/>
      <c r="YG49" s="300"/>
      <c r="YH49" s="300"/>
      <c r="YI49" s="300"/>
      <c r="YJ49" s="300"/>
      <c r="YK49" s="300"/>
      <c r="YL49" s="300"/>
      <c r="YM49" s="300"/>
      <c r="YN49" s="300"/>
      <c r="YO49" s="300"/>
      <c r="YP49" s="300"/>
      <c r="YQ49" s="300"/>
      <c r="YR49" s="300"/>
      <c r="YS49" s="300"/>
      <c r="YT49" s="300"/>
      <c r="YU49" s="300"/>
      <c r="YV49" s="300"/>
      <c r="YW49" s="300"/>
      <c r="YX49" s="300"/>
      <c r="YY49" s="300"/>
      <c r="YZ49" s="300"/>
      <c r="ZA49" s="300"/>
      <c r="ZB49" s="300"/>
      <c r="ZC49" s="300"/>
      <c r="ZD49" s="300"/>
      <c r="ZE49" s="300"/>
      <c r="ZF49" s="300"/>
      <c r="ZG49" s="300"/>
      <c r="ZH49" s="300"/>
      <c r="ZI49" s="300"/>
      <c r="ZJ49" s="300"/>
      <c r="ZK49" s="300"/>
      <c r="ZL49" s="300"/>
      <c r="ZM49" s="300"/>
      <c r="ZN49" s="300"/>
      <c r="ZO49" s="300"/>
      <c r="ZP49" s="300"/>
      <c r="ZQ49" s="300"/>
      <c r="ZR49" s="300"/>
      <c r="ZS49" s="300"/>
      <c r="ZT49" s="300"/>
      <c r="ZU49" s="300"/>
      <c r="ZV49" s="300"/>
      <c r="ZW49" s="300"/>
      <c r="ZX49" s="300"/>
      <c r="ZY49" s="300"/>
      <c r="ZZ49" s="300"/>
      <c r="AAA49" s="300"/>
      <c r="AAB49" s="300"/>
      <c r="AAC49" s="300"/>
      <c r="AAD49" s="300"/>
      <c r="AAE49" s="300"/>
      <c r="AAF49" s="300"/>
      <c r="AAG49" s="300"/>
      <c r="AAH49" s="300"/>
      <c r="AAI49" s="300"/>
      <c r="AAJ49" s="300"/>
      <c r="AAK49" s="300"/>
      <c r="AAL49" s="300"/>
      <c r="AAM49" s="300"/>
      <c r="AAN49" s="300"/>
      <c r="AAO49" s="300"/>
      <c r="AAP49" s="300"/>
      <c r="AAQ49" s="300"/>
      <c r="AAR49" s="300"/>
      <c r="AAS49" s="300"/>
      <c r="AAT49" s="300"/>
      <c r="AAU49" s="300"/>
      <c r="AAV49" s="300"/>
      <c r="AAW49" s="300"/>
      <c r="AAX49" s="300"/>
      <c r="AAY49" s="300"/>
      <c r="AAZ49" s="300"/>
      <c r="ABA49" s="300"/>
      <c r="ABB49" s="300"/>
      <c r="ABC49" s="300"/>
      <c r="ABD49" s="300"/>
      <c r="ABE49" s="300"/>
      <c r="ABF49" s="300"/>
      <c r="ABG49" s="300"/>
      <c r="ABH49" s="300"/>
      <c r="ABI49" s="300"/>
      <c r="ABJ49" s="300"/>
      <c r="ABK49" s="300"/>
      <c r="ABL49" s="300"/>
      <c r="ABM49" s="300"/>
      <c r="ABN49" s="300"/>
      <c r="ABO49" s="300"/>
      <c r="ABP49" s="300"/>
      <c r="ABQ49" s="300"/>
      <c r="ABR49" s="300"/>
      <c r="ABS49" s="300"/>
      <c r="ABT49" s="300"/>
      <c r="ABU49" s="300"/>
      <c r="ABV49" s="300"/>
      <c r="ABW49" s="300"/>
      <c r="ABX49" s="300"/>
      <c r="ABY49" s="300"/>
      <c r="ABZ49" s="300"/>
      <c r="ACA49" s="300"/>
      <c r="ACB49" s="300"/>
      <c r="ACC49" s="300"/>
      <c r="ACD49" s="300"/>
      <c r="ACE49" s="300"/>
      <c r="ACF49" s="300"/>
      <c r="ACG49" s="300"/>
      <c r="ACH49" s="300"/>
      <c r="ACI49" s="300"/>
      <c r="ACJ49" s="300"/>
      <c r="ACK49" s="300"/>
      <c r="ACL49" s="300"/>
      <c r="ACM49" s="300"/>
      <c r="ACN49" s="300"/>
      <c r="ACO49" s="300"/>
      <c r="ACP49" s="300"/>
      <c r="ACQ49" s="300"/>
      <c r="ACR49" s="300"/>
      <c r="ACS49" s="300"/>
      <c r="ACT49" s="300"/>
      <c r="ACU49" s="300"/>
      <c r="ACV49" s="300"/>
      <c r="ACW49" s="300"/>
      <c r="ACX49" s="300"/>
      <c r="ACY49" s="300"/>
      <c r="ACZ49" s="300"/>
      <c r="ADA49" s="300"/>
      <c r="ADB49" s="300"/>
      <c r="ADC49" s="300"/>
      <c r="ADD49" s="300"/>
      <c r="ADE49" s="300"/>
      <c r="ADF49" s="300"/>
      <c r="ADG49" s="300"/>
      <c r="ADH49" s="300"/>
      <c r="ADI49" s="300"/>
      <c r="ADJ49" s="300"/>
      <c r="ADK49" s="300"/>
      <c r="ADL49" s="300"/>
      <c r="ADM49" s="300"/>
      <c r="ADN49" s="300"/>
      <c r="ADO49" s="300"/>
      <c r="ADP49" s="300"/>
      <c r="ADQ49" s="300"/>
      <c r="ADR49" s="300"/>
      <c r="ADS49" s="300"/>
      <c r="ADT49" s="300"/>
      <c r="ADU49" s="300"/>
      <c r="ADV49" s="300"/>
      <c r="ADW49" s="300"/>
      <c r="ADX49" s="300"/>
      <c r="ADY49" s="300"/>
      <c r="ADZ49" s="300"/>
      <c r="AEA49" s="300"/>
      <c r="AEB49" s="300"/>
      <c r="AEC49" s="300"/>
      <c r="AED49" s="300"/>
      <c r="AEE49" s="300"/>
      <c r="AEF49" s="300"/>
      <c r="AEG49" s="300"/>
      <c r="AEH49" s="300"/>
      <c r="AEI49" s="300"/>
      <c r="AEJ49" s="300"/>
      <c r="AEK49" s="300"/>
      <c r="AEL49" s="300"/>
      <c r="AEM49" s="300"/>
      <c r="AEN49" s="300"/>
      <c r="AEO49" s="300"/>
      <c r="AEP49" s="300"/>
      <c r="AEQ49" s="300"/>
      <c r="AER49" s="300"/>
      <c r="AES49" s="300"/>
      <c r="AET49" s="300"/>
      <c r="AEU49" s="300"/>
      <c r="AEV49" s="300"/>
      <c r="AEW49" s="300"/>
      <c r="AEX49" s="300"/>
      <c r="AEY49" s="300"/>
      <c r="AEZ49" s="300"/>
      <c r="AFA49" s="300"/>
      <c r="AFB49" s="300"/>
      <c r="AFC49" s="300"/>
      <c r="AFD49" s="300"/>
      <c r="AFE49" s="300"/>
      <c r="AFF49" s="300"/>
      <c r="AFG49" s="300"/>
      <c r="AFH49" s="300"/>
      <c r="AFI49" s="300"/>
      <c r="AFJ49" s="300"/>
      <c r="AFK49" s="300"/>
      <c r="AFL49" s="300"/>
      <c r="AFM49" s="300"/>
      <c r="AFN49" s="300"/>
      <c r="AFO49" s="300"/>
      <c r="AFP49" s="300"/>
      <c r="AFQ49" s="300"/>
      <c r="AFR49" s="300"/>
      <c r="AFS49" s="300"/>
      <c r="AFT49" s="300"/>
      <c r="AFU49" s="300"/>
      <c r="AFV49" s="300"/>
      <c r="AFW49" s="300"/>
      <c r="AFX49" s="300"/>
      <c r="AFY49" s="300"/>
      <c r="AFZ49" s="300"/>
      <c r="AGA49" s="300"/>
      <c r="AGB49" s="300"/>
      <c r="AGC49" s="300"/>
      <c r="AGD49" s="300"/>
      <c r="AGE49" s="300"/>
      <c r="AGF49" s="300"/>
      <c r="AGG49" s="300"/>
      <c r="AGH49" s="300"/>
      <c r="AGI49" s="300"/>
      <c r="AGJ49" s="300"/>
      <c r="AGK49" s="300"/>
      <c r="AGL49" s="300"/>
      <c r="AGM49" s="300"/>
      <c r="AGN49" s="300"/>
      <c r="AGO49" s="300"/>
      <c r="AGP49" s="300"/>
      <c r="AGQ49" s="300"/>
      <c r="AGR49" s="300"/>
      <c r="AGS49" s="300"/>
      <c r="AGT49" s="300"/>
      <c r="AGU49" s="300"/>
      <c r="AGV49" s="300"/>
      <c r="AGW49" s="300"/>
      <c r="AGX49" s="300"/>
      <c r="AGY49" s="300"/>
      <c r="AGZ49" s="300"/>
      <c r="AHA49" s="300"/>
      <c r="AHB49" s="300"/>
      <c r="AHC49" s="300"/>
      <c r="AHD49" s="300"/>
      <c r="AHE49" s="300"/>
      <c r="AHF49" s="300"/>
      <c r="AHG49" s="300"/>
      <c r="AHH49" s="300"/>
      <c r="AHI49" s="300"/>
      <c r="AHJ49" s="300"/>
      <c r="AHK49" s="300"/>
      <c r="AHL49" s="300"/>
      <c r="AHM49" s="300"/>
      <c r="AHN49" s="300"/>
      <c r="AHO49" s="300"/>
      <c r="AHP49" s="300"/>
      <c r="AHQ49" s="300"/>
      <c r="AHR49" s="300"/>
      <c r="AHS49" s="300"/>
      <c r="AHT49" s="300"/>
      <c r="AHU49" s="300"/>
      <c r="AHV49" s="300"/>
      <c r="AHW49" s="300"/>
      <c r="AHX49" s="300"/>
      <c r="AHY49" s="300"/>
      <c r="AHZ49" s="300"/>
      <c r="AIA49" s="300"/>
      <c r="AIB49" s="300"/>
      <c r="AIC49" s="300"/>
      <c r="AID49" s="300"/>
      <c r="AIE49" s="300"/>
      <c r="AIF49" s="300"/>
      <c r="AIG49" s="300"/>
      <c r="AIH49" s="300"/>
      <c r="AII49" s="300"/>
      <c r="AIJ49" s="300"/>
      <c r="AIK49" s="300"/>
      <c r="AIL49" s="300"/>
      <c r="AIM49" s="300"/>
      <c r="AIN49" s="300"/>
      <c r="AIO49" s="300"/>
      <c r="AIP49" s="300"/>
      <c r="AIQ49" s="300"/>
      <c r="AIR49" s="300"/>
      <c r="AIS49" s="300"/>
      <c r="AIT49" s="300"/>
      <c r="AIU49" s="300"/>
      <c r="AIV49" s="300"/>
      <c r="AIW49" s="300"/>
      <c r="AIX49" s="300"/>
      <c r="AIY49" s="300"/>
      <c r="AIZ49" s="300"/>
      <c r="AJA49" s="300"/>
      <c r="AJB49" s="300"/>
      <c r="AJC49" s="300"/>
      <c r="AJD49" s="300"/>
      <c r="AJE49" s="300"/>
      <c r="AJF49" s="300"/>
      <c r="AJG49" s="300"/>
      <c r="AJH49" s="300"/>
      <c r="AJI49" s="300"/>
      <c r="AJJ49" s="300"/>
      <c r="AJK49" s="300"/>
      <c r="AJL49" s="300"/>
      <c r="AJM49" s="300"/>
      <c r="AJN49" s="300"/>
      <c r="AJO49" s="300"/>
      <c r="AJP49" s="300"/>
      <c r="AJQ49" s="300"/>
      <c r="AJR49" s="300"/>
      <c r="AJS49" s="300"/>
      <c r="AJT49" s="300"/>
      <c r="AJU49" s="300"/>
      <c r="AJV49" s="300"/>
      <c r="AJW49" s="300"/>
      <c r="AJX49" s="300"/>
      <c r="AJY49" s="300"/>
      <c r="AJZ49" s="300"/>
      <c r="AKA49" s="300"/>
      <c r="AKB49" s="300"/>
      <c r="AKC49" s="300"/>
      <c r="AKD49" s="300"/>
      <c r="AKE49" s="300"/>
      <c r="AKF49" s="300"/>
      <c r="AKG49" s="300"/>
      <c r="AKH49" s="300"/>
      <c r="AKI49" s="300"/>
      <c r="AKJ49" s="300"/>
      <c r="AKK49" s="300"/>
      <c r="AKL49" s="300"/>
      <c r="AKM49" s="300"/>
      <c r="AKN49" s="300"/>
      <c r="AKO49" s="300"/>
      <c r="AKP49" s="300"/>
      <c r="AKQ49" s="300"/>
      <c r="AKR49" s="300"/>
      <c r="AKS49" s="300"/>
      <c r="AKT49" s="300"/>
      <c r="AKU49" s="300"/>
      <c r="AKV49" s="300"/>
      <c r="AKW49" s="300"/>
      <c r="AKX49" s="300"/>
      <c r="AKY49" s="300"/>
      <c r="AKZ49" s="300"/>
      <c r="ALA49" s="300"/>
      <c r="ALB49" s="300"/>
      <c r="ALC49" s="300"/>
      <c r="ALD49" s="300"/>
      <c r="ALE49" s="300"/>
      <c r="ALF49" s="300"/>
      <c r="ALG49" s="300"/>
      <c r="ALH49" s="300"/>
      <c r="ALI49" s="300"/>
      <c r="ALJ49" s="300"/>
      <c r="ALK49" s="300"/>
      <c r="ALL49" s="300"/>
      <c r="ALM49" s="300"/>
      <c r="ALN49" s="300"/>
      <c r="ALO49" s="300"/>
      <c r="ALP49" s="300"/>
      <c r="ALQ49" s="300"/>
      <c r="ALR49" s="300"/>
      <c r="ALS49" s="300"/>
      <c r="ALT49" s="300"/>
      <c r="ALU49" s="300"/>
      <c r="ALV49" s="300"/>
      <c r="ALW49" s="300"/>
      <c r="ALX49" s="300"/>
      <c r="ALY49" s="300"/>
      <c r="ALZ49" s="300"/>
      <c r="AMA49" s="300"/>
      <c r="AMB49" s="300"/>
      <c r="AMC49" s="300"/>
      <c r="AMD49" s="300"/>
      <c r="AME49" s="300"/>
      <c r="AMF49" s="300"/>
      <c r="AMG49" s="300"/>
      <c r="AMH49" s="300"/>
      <c r="AMI49" s="300"/>
      <c r="AMJ49" s="300"/>
      <c r="AMK49" s="300"/>
    </row>
    <row r="50" spans="1:1025" ht="39.75" customHeight="1">
      <c r="A50" s="309" t="s">
        <v>405</v>
      </c>
      <c r="B50" s="310" t="s">
        <v>406</v>
      </c>
      <c r="C50" s="310" t="s">
        <v>407</v>
      </c>
      <c r="D50" s="311" t="s">
        <v>408</v>
      </c>
      <c r="E50" s="311"/>
      <c r="F50" s="304"/>
      <c r="G50" s="213">
        <f>G51</f>
        <v>716880</v>
      </c>
      <c r="H50" s="213">
        <f t="shared" ref="H50:J50" si="10">H51</f>
        <v>716880</v>
      </c>
      <c r="I50" s="213">
        <f t="shared" si="10"/>
        <v>0</v>
      </c>
      <c r="J50" s="213">
        <f t="shared" si="10"/>
        <v>0</v>
      </c>
      <c r="K50" s="209"/>
    </row>
    <row r="51" spans="1:1025" ht="39.75" customHeight="1">
      <c r="A51" s="309"/>
      <c r="B51" s="310"/>
      <c r="C51" s="310"/>
      <c r="D51" s="311"/>
      <c r="E51" s="311" t="s">
        <v>424</v>
      </c>
      <c r="F51" s="304" t="s">
        <v>425</v>
      </c>
      <c r="G51" s="213">
        <f>H51</f>
        <v>716880</v>
      </c>
      <c r="H51" s="218">
        <v>716880</v>
      </c>
      <c r="I51" s="218">
        <v>0</v>
      </c>
      <c r="J51" s="218">
        <v>0</v>
      </c>
      <c r="K51" s="209"/>
    </row>
    <row r="52" spans="1:1025" ht="25.5">
      <c r="A52" s="270" t="s">
        <v>284</v>
      </c>
      <c r="B52" s="270" t="s">
        <v>285</v>
      </c>
      <c r="C52" s="270" t="s">
        <v>286</v>
      </c>
      <c r="D52" s="216" t="s">
        <v>287</v>
      </c>
      <c r="E52" s="311"/>
      <c r="F52" s="295"/>
      <c r="G52" s="213">
        <f>H52</f>
        <v>43000</v>
      </c>
      <c r="H52" s="218">
        <f>H53</f>
        <v>43000</v>
      </c>
      <c r="I52" s="218">
        <f t="shared" ref="I52:J52" si="11">I53</f>
        <v>0</v>
      </c>
      <c r="J52" s="218">
        <f t="shared" si="11"/>
        <v>0</v>
      </c>
      <c r="K52" s="209"/>
    </row>
    <row r="53" spans="1:1025" ht="55.5" customHeight="1">
      <c r="A53" s="270"/>
      <c r="B53" s="270"/>
      <c r="C53" s="270"/>
      <c r="D53" s="216"/>
      <c r="E53" s="311" t="s">
        <v>369</v>
      </c>
      <c r="F53" s="295" t="s">
        <v>370</v>
      </c>
      <c r="G53" s="213">
        <f>H53</f>
        <v>43000</v>
      </c>
      <c r="H53" s="218">
        <v>43000</v>
      </c>
      <c r="I53" s="217">
        <v>0</v>
      </c>
      <c r="J53" s="218">
        <v>0</v>
      </c>
      <c r="K53" s="209"/>
    </row>
    <row r="54" spans="1:1025" ht="39" customHeight="1">
      <c r="A54" s="270" t="s">
        <v>288</v>
      </c>
      <c r="B54" s="270" t="s">
        <v>289</v>
      </c>
      <c r="C54" s="270" t="s">
        <v>290</v>
      </c>
      <c r="D54" s="216" t="s">
        <v>291</v>
      </c>
      <c r="E54" s="311" t="s">
        <v>371</v>
      </c>
      <c r="F54" s="295" t="s">
        <v>372</v>
      </c>
      <c r="G54" s="213">
        <f t="shared" si="6"/>
        <v>12300</v>
      </c>
      <c r="H54" s="218">
        <v>0</v>
      </c>
      <c r="I54" s="217">
        <v>12300</v>
      </c>
      <c r="J54" s="218">
        <v>0</v>
      </c>
      <c r="K54" s="209"/>
    </row>
    <row r="55" spans="1:1025" ht="30.75" customHeight="1">
      <c r="A55" s="196" t="s">
        <v>297</v>
      </c>
      <c r="B55" s="196"/>
      <c r="C55" s="196"/>
      <c r="D55" s="212" t="s">
        <v>373</v>
      </c>
      <c r="E55" s="331"/>
      <c r="F55" s="289"/>
      <c r="G55" s="213">
        <f t="shared" ref="G55:J56" si="12">G56</f>
        <v>1845005</v>
      </c>
      <c r="H55" s="213">
        <f t="shared" si="12"/>
        <v>1845005</v>
      </c>
      <c r="I55" s="213">
        <f t="shared" si="12"/>
        <v>0</v>
      </c>
      <c r="J55" s="213">
        <f t="shared" si="12"/>
        <v>0</v>
      </c>
      <c r="K55" s="209"/>
    </row>
    <row r="56" spans="1:1025" ht="25.5" customHeight="1">
      <c r="A56" s="196" t="s">
        <v>299</v>
      </c>
      <c r="B56" s="196"/>
      <c r="C56" s="196"/>
      <c r="D56" s="212" t="s">
        <v>373</v>
      </c>
      <c r="E56" s="331"/>
      <c r="F56" s="289"/>
      <c r="G56" s="213">
        <f t="shared" si="12"/>
        <v>1845005</v>
      </c>
      <c r="H56" s="213">
        <f t="shared" si="12"/>
        <v>1845005</v>
      </c>
      <c r="I56" s="213">
        <f t="shared" si="12"/>
        <v>0</v>
      </c>
      <c r="J56" s="213">
        <f t="shared" si="12"/>
        <v>0</v>
      </c>
      <c r="K56" s="209"/>
    </row>
    <row r="57" spans="1:1025" ht="22.5" customHeight="1">
      <c r="A57" s="196"/>
      <c r="B57" s="196">
        <v>9000</v>
      </c>
      <c r="C57" s="196"/>
      <c r="D57" s="212" t="s">
        <v>374</v>
      </c>
      <c r="E57" s="331"/>
      <c r="F57" s="289"/>
      <c r="G57" s="213">
        <f>G60+G58</f>
        <v>1845005</v>
      </c>
      <c r="H57" s="213">
        <f t="shared" ref="H57:J57" si="13">H60+H58</f>
        <v>1845005</v>
      </c>
      <c r="I57" s="213">
        <f t="shared" si="13"/>
        <v>0</v>
      </c>
      <c r="J57" s="213">
        <f t="shared" si="13"/>
        <v>0</v>
      </c>
      <c r="K57" s="209"/>
    </row>
    <row r="58" spans="1:1025" s="394" customFormat="1" ht="99" customHeight="1">
      <c r="A58" s="393" t="s">
        <v>466</v>
      </c>
      <c r="B58" s="393" t="s">
        <v>467</v>
      </c>
      <c r="C58" s="393" t="s">
        <v>301</v>
      </c>
      <c r="D58" s="392" t="s">
        <v>464</v>
      </c>
      <c r="E58" s="342"/>
      <c r="F58" s="326"/>
      <c r="G58" s="343">
        <f>G59</f>
        <v>263078</v>
      </c>
      <c r="H58" s="343">
        <f t="shared" ref="H58:J58" si="14">H59</f>
        <v>263078</v>
      </c>
      <c r="I58" s="343">
        <f t="shared" si="14"/>
        <v>0</v>
      </c>
      <c r="J58" s="343">
        <f t="shared" si="14"/>
        <v>0</v>
      </c>
      <c r="K58" s="209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/>
      <c r="EQ58" s="195"/>
      <c r="ER58" s="195"/>
      <c r="ES58" s="195"/>
      <c r="ET58" s="195"/>
      <c r="EU58" s="195"/>
      <c r="EV58" s="195"/>
      <c r="EW58" s="195"/>
      <c r="EX58" s="195"/>
      <c r="EY58" s="195"/>
      <c r="EZ58" s="195"/>
      <c r="FA58" s="195"/>
      <c r="FB58" s="195"/>
      <c r="FC58" s="195"/>
      <c r="FD58" s="195"/>
      <c r="FE58" s="195"/>
      <c r="FF58" s="195"/>
      <c r="FG58" s="195"/>
      <c r="FH58" s="195"/>
      <c r="FI58" s="195"/>
      <c r="FJ58" s="195"/>
      <c r="FK58" s="195"/>
      <c r="FL58" s="195"/>
      <c r="FM58" s="195"/>
      <c r="FN58" s="195"/>
      <c r="FO58" s="195"/>
      <c r="FP58" s="195"/>
      <c r="FQ58" s="195"/>
      <c r="FR58" s="195"/>
      <c r="FS58" s="195"/>
      <c r="FT58" s="195"/>
      <c r="FU58" s="195"/>
      <c r="FV58" s="195"/>
      <c r="FW58" s="195"/>
      <c r="FX58" s="195"/>
      <c r="FY58" s="195"/>
      <c r="FZ58" s="195"/>
      <c r="GA58" s="195"/>
      <c r="GB58" s="195"/>
      <c r="GC58" s="195"/>
      <c r="GD58" s="195"/>
      <c r="GE58" s="195"/>
      <c r="GF58" s="195"/>
      <c r="GG58" s="195"/>
      <c r="GH58" s="195"/>
      <c r="GI58" s="195"/>
      <c r="GJ58" s="195"/>
      <c r="GK58" s="195"/>
      <c r="GL58" s="195"/>
      <c r="GM58" s="195"/>
      <c r="GN58" s="195"/>
      <c r="GO58" s="195"/>
      <c r="GP58" s="195"/>
      <c r="GQ58" s="195"/>
      <c r="GR58" s="195"/>
      <c r="GS58" s="195"/>
      <c r="GT58" s="195"/>
      <c r="GU58" s="195"/>
      <c r="GV58" s="195"/>
      <c r="GW58" s="195"/>
      <c r="GX58" s="195"/>
      <c r="GY58" s="195"/>
      <c r="GZ58" s="195"/>
      <c r="HA58" s="195"/>
      <c r="HB58" s="195"/>
      <c r="HC58" s="195"/>
      <c r="HD58" s="195"/>
      <c r="HE58" s="195"/>
      <c r="HF58" s="195"/>
      <c r="HG58" s="195"/>
      <c r="HH58" s="195"/>
      <c r="HI58" s="195"/>
      <c r="HJ58" s="195"/>
      <c r="HK58" s="195"/>
      <c r="HL58" s="195"/>
      <c r="HM58" s="195"/>
      <c r="HN58" s="195"/>
      <c r="HO58" s="195"/>
      <c r="HP58" s="195"/>
      <c r="HQ58" s="195"/>
      <c r="HR58" s="195"/>
      <c r="HS58" s="195"/>
      <c r="HT58" s="195"/>
      <c r="HU58" s="195"/>
      <c r="HV58" s="195"/>
      <c r="HW58" s="195"/>
      <c r="HX58" s="195"/>
      <c r="HY58" s="195"/>
      <c r="HZ58" s="195"/>
      <c r="IA58" s="195"/>
      <c r="IB58" s="195"/>
      <c r="IC58" s="195"/>
      <c r="ID58" s="195"/>
      <c r="IE58" s="195"/>
      <c r="IF58" s="195"/>
      <c r="IG58" s="195"/>
      <c r="IH58" s="195"/>
      <c r="II58" s="195"/>
      <c r="IJ58" s="195"/>
      <c r="IK58" s="195"/>
      <c r="IL58" s="195"/>
      <c r="IM58" s="195"/>
      <c r="IN58" s="195"/>
      <c r="IO58" s="195"/>
      <c r="IP58" s="195"/>
      <c r="IQ58" s="195"/>
      <c r="IR58" s="195"/>
      <c r="IS58" s="195"/>
      <c r="IT58" s="195"/>
      <c r="IU58" s="195"/>
      <c r="IV58" s="195"/>
      <c r="IW58" s="195"/>
      <c r="IX58" s="195"/>
      <c r="IY58" s="195"/>
      <c r="IZ58" s="195"/>
      <c r="JA58" s="195"/>
      <c r="JB58" s="195"/>
      <c r="JC58" s="195"/>
      <c r="JD58" s="195"/>
      <c r="JE58" s="195"/>
      <c r="JF58" s="195"/>
      <c r="JG58" s="195"/>
      <c r="JH58" s="195"/>
      <c r="JI58" s="195"/>
      <c r="JJ58" s="195"/>
      <c r="JK58" s="195"/>
      <c r="JL58" s="195"/>
      <c r="JM58" s="195"/>
      <c r="JN58" s="195"/>
      <c r="JO58" s="195"/>
      <c r="JP58" s="195"/>
      <c r="JQ58" s="195"/>
      <c r="JR58" s="195"/>
      <c r="JS58" s="195"/>
      <c r="JT58" s="195"/>
      <c r="JU58" s="195"/>
      <c r="JV58" s="195"/>
      <c r="JW58" s="195"/>
      <c r="JX58" s="195"/>
      <c r="JY58" s="195"/>
      <c r="JZ58" s="195"/>
      <c r="KA58" s="195"/>
      <c r="KB58" s="195"/>
      <c r="KC58" s="195"/>
      <c r="KD58" s="195"/>
      <c r="KE58" s="195"/>
      <c r="KF58" s="195"/>
      <c r="KG58" s="195"/>
      <c r="KH58" s="195"/>
      <c r="KI58" s="195"/>
      <c r="KJ58" s="195"/>
      <c r="KK58" s="195"/>
      <c r="KL58" s="195"/>
      <c r="KM58" s="195"/>
      <c r="KN58" s="195"/>
      <c r="KO58" s="195"/>
      <c r="KP58" s="195"/>
      <c r="KQ58" s="195"/>
      <c r="KR58" s="195"/>
      <c r="KS58" s="195"/>
      <c r="KT58" s="195"/>
      <c r="KU58" s="195"/>
      <c r="KV58" s="195"/>
      <c r="KW58" s="195"/>
      <c r="KX58" s="195"/>
      <c r="KY58" s="195"/>
      <c r="KZ58" s="195"/>
      <c r="LA58" s="195"/>
      <c r="LB58" s="195"/>
      <c r="LC58" s="195"/>
      <c r="LD58" s="195"/>
      <c r="LE58" s="195"/>
      <c r="LF58" s="195"/>
      <c r="LG58" s="195"/>
      <c r="LH58" s="195"/>
      <c r="LI58" s="195"/>
      <c r="LJ58" s="195"/>
      <c r="LK58" s="195"/>
      <c r="LL58" s="195"/>
      <c r="LM58" s="195"/>
      <c r="LN58" s="195"/>
      <c r="LO58" s="195"/>
      <c r="LP58" s="195"/>
      <c r="LQ58" s="195"/>
      <c r="LR58" s="195"/>
      <c r="LS58" s="195"/>
      <c r="LT58" s="195"/>
      <c r="LU58" s="195"/>
      <c r="LV58" s="195"/>
      <c r="LW58" s="195"/>
      <c r="LX58" s="195"/>
      <c r="LY58" s="195"/>
      <c r="LZ58" s="195"/>
      <c r="MA58" s="195"/>
      <c r="MB58" s="195"/>
      <c r="MC58" s="195"/>
      <c r="MD58" s="195"/>
      <c r="ME58" s="195"/>
      <c r="MF58" s="195"/>
      <c r="MG58" s="195"/>
      <c r="MH58" s="195"/>
      <c r="MI58" s="195"/>
      <c r="MJ58" s="195"/>
      <c r="MK58" s="195"/>
      <c r="ML58" s="195"/>
      <c r="MM58" s="195"/>
      <c r="MN58" s="195"/>
      <c r="MO58" s="195"/>
      <c r="MP58" s="195"/>
      <c r="MQ58" s="195"/>
      <c r="MR58" s="195"/>
      <c r="MS58" s="195"/>
      <c r="MT58" s="195"/>
      <c r="MU58" s="195"/>
      <c r="MV58" s="195"/>
      <c r="MW58" s="195"/>
      <c r="MX58" s="195"/>
      <c r="MY58" s="195"/>
      <c r="MZ58" s="195"/>
      <c r="NA58" s="195"/>
      <c r="NB58" s="195"/>
      <c r="NC58" s="195"/>
      <c r="ND58" s="195"/>
      <c r="NE58" s="195"/>
      <c r="NF58" s="195"/>
      <c r="NG58" s="195"/>
      <c r="NH58" s="195"/>
      <c r="NI58" s="195"/>
      <c r="NJ58" s="195"/>
      <c r="NK58" s="195"/>
      <c r="NL58" s="195"/>
      <c r="NM58" s="195"/>
      <c r="NN58" s="195"/>
      <c r="NO58" s="195"/>
      <c r="NP58" s="195"/>
      <c r="NQ58" s="195"/>
      <c r="NR58" s="195"/>
      <c r="NS58" s="195"/>
      <c r="NT58" s="195"/>
      <c r="NU58" s="195"/>
      <c r="NV58" s="195"/>
      <c r="NW58" s="195"/>
      <c r="NX58" s="195"/>
      <c r="NY58" s="195"/>
      <c r="NZ58" s="195"/>
      <c r="OA58" s="195"/>
      <c r="OB58" s="195"/>
      <c r="OC58" s="195"/>
      <c r="OD58" s="195"/>
      <c r="OE58" s="195"/>
      <c r="OF58" s="195"/>
      <c r="OG58" s="195"/>
      <c r="OH58" s="195"/>
      <c r="OI58" s="195"/>
      <c r="OJ58" s="195"/>
      <c r="OK58" s="195"/>
      <c r="OL58" s="195"/>
      <c r="OM58" s="195"/>
      <c r="ON58" s="195"/>
      <c r="OO58" s="195"/>
      <c r="OP58" s="195"/>
      <c r="OQ58" s="195"/>
      <c r="OR58" s="195"/>
      <c r="OS58" s="195"/>
      <c r="OT58" s="195"/>
      <c r="OU58" s="195"/>
      <c r="OV58" s="195"/>
      <c r="OW58" s="195"/>
      <c r="OX58" s="195"/>
      <c r="OY58" s="195"/>
      <c r="OZ58" s="195"/>
      <c r="PA58" s="195"/>
      <c r="PB58" s="195"/>
      <c r="PC58" s="195"/>
      <c r="PD58" s="195"/>
      <c r="PE58" s="195"/>
      <c r="PF58" s="195"/>
      <c r="PG58" s="195"/>
      <c r="PH58" s="195"/>
      <c r="PI58" s="195"/>
      <c r="PJ58" s="195"/>
      <c r="PK58" s="195"/>
      <c r="PL58" s="195"/>
      <c r="PM58" s="195"/>
      <c r="PN58" s="195"/>
      <c r="PO58" s="195"/>
      <c r="PP58" s="195"/>
      <c r="PQ58" s="195"/>
      <c r="PR58" s="195"/>
      <c r="PS58" s="195"/>
      <c r="PT58" s="195"/>
      <c r="PU58" s="195"/>
      <c r="PV58" s="195"/>
      <c r="PW58" s="195"/>
      <c r="PX58" s="195"/>
      <c r="PY58" s="195"/>
      <c r="PZ58" s="195"/>
      <c r="QA58" s="195"/>
      <c r="QB58" s="195"/>
      <c r="QC58" s="195"/>
      <c r="QD58" s="195"/>
      <c r="QE58" s="195"/>
      <c r="QF58" s="195"/>
      <c r="QG58" s="195"/>
      <c r="QH58" s="195"/>
      <c r="QI58" s="195"/>
      <c r="QJ58" s="195"/>
      <c r="QK58" s="195"/>
      <c r="QL58" s="195"/>
      <c r="QM58" s="195"/>
      <c r="QN58" s="195"/>
      <c r="QO58" s="195"/>
      <c r="QP58" s="195"/>
      <c r="QQ58" s="195"/>
      <c r="QR58" s="195"/>
      <c r="QS58" s="195"/>
      <c r="QT58" s="195"/>
      <c r="QU58" s="195"/>
      <c r="QV58" s="195"/>
      <c r="QW58" s="195"/>
      <c r="QX58" s="195"/>
      <c r="QY58" s="195"/>
      <c r="QZ58" s="195"/>
      <c r="RA58" s="195"/>
      <c r="RB58" s="195"/>
      <c r="RC58" s="195"/>
      <c r="RD58" s="195"/>
      <c r="RE58" s="195"/>
      <c r="RF58" s="195"/>
      <c r="RG58" s="195"/>
      <c r="RH58" s="195"/>
      <c r="RI58" s="195"/>
      <c r="RJ58" s="195"/>
      <c r="RK58" s="195"/>
      <c r="RL58" s="195"/>
      <c r="RM58" s="195"/>
      <c r="RN58" s="195"/>
      <c r="RO58" s="195"/>
      <c r="RP58" s="195"/>
      <c r="RQ58" s="195"/>
      <c r="RR58" s="195"/>
      <c r="RS58" s="195"/>
      <c r="RT58" s="195"/>
      <c r="RU58" s="195"/>
      <c r="RV58" s="195"/>
      <c r="RW58" s="195"/>
      <c r="RX58" s="195"/>
      <c r="RY58" s="195"/>
      <c r="RZ58" s="195"/>
      <c r="SA58" s="195"/>
      <c r="SB58" s="195"/>
      <c r="SC58" s="195"/>
      <c r="SD58" s="195"/>
      <c r="SE58" s="195"/>
      <c r="SF58" s="195"/>
      <c r="SG58" s="195"/>
      <c r="SH58" s="195"/>
      <c r="SI58" s="195"/>
      <c r="SJ58" s="195"/>
      <c r="SK58" s="195"/>
      <c r="SL58" s="195"/>
      <c r="SM58" s="195"/>
      <c r="SN58" s="195"/>
      <c r="SO58" s="195"/>
      <c r="SP58" s="195"/>
      <c r="SQ58" s="195"/>
      <c r="SR58" s="195"/>
      <c r="SS58" s="195"/>
      <c r="ST58" s="195"/>
      <c r="SU58" s="195"/>
      <c r="SV58" s="195"/>
      <c r="SW58" s="195"/>
      <c r="SX58" s="195"/>
      <c r="SY58" s="195"/>
      <c r="SZ58" s="195"/>
      <c r="TA58" s="195"/>
      <c r="TB58" s="195"/>
      <c r="TC58" s="195"/>
      <c r="TD58" s="195"/>
      <c r="TE58" s="195"/>
      <c r="TF58" s="195"/>
      <c r="TG58" s="195"/>
      <c r="TH58" s="195"/>
      <c r="TI58" s="195"/>
      <c r="TJ58" s="195"/>
      <c r="TK58" s="195"/>
      <c r="TL58" s="195"/>
      <c r="TM58" s="195"/>
      <c r="TN58" s="195"/>
      <c r="TO58" s="195"/>
      <c r="TP58" s="195"/>
      <c r="TQ58" s="195"/>
      <c r="TR58" s="195"/>
      <c r="TS58" s="195"/>
      <c r="TT58" s="195"/>
      <c r="TU58" s="195"/>
      <c r="TV58" s="195"/>
      <c r="TW58" s="195"/>
      <c r="TX58" s="195"/>
      <c r="TY58" s="195"/>
      <c r="TZ58" s="195"/>
      <c r="UA58" s="195"/>
      <c r="UB58" s="195"/>
      <c r="UC58" s="195"/>
      <c r="UD58" s="195"/>
      <c r="UE58" s="195"/>
      <c r="UF58" s="195"/>
      <c r="UG58" s="195"/>
      <c r="UH58" s="195"/>
      <c r="UI58" s="195"/>
      <c r="UJ58" s="195"/>
      <c r="UK58" s="195"/>
      <c r="UL58" s="195"/>
      <c r="UM58" s="195"/>
      <c r="UN58" s="195"/>
      <c r="UO58" s="195"/>
      <c r="UP58" s="195"/>
      <c r="UQ58" s="195"/>
      <c r="UR58" s="195"/>
      <c r="US58" s="195"/>
      <c r="UT58" s="195"/>
      <c r="UU58" s="195"/>
      <c r="UV58" s="195"/>
      <c r="UW58" s="195"/>
      <c r="UX58" s="195"/>
      <c r="UY58" s="195"/>
      <c r="UZ58" s="195"/>
      <c r="VA58" s="195"/>
      <c r="VB58" s="195"/>
      <c r="VC58" s="195"/>
      <c r="VD58" s="195"/>
      <c r="VE58" s="195"/>
      <c r="VF58" s="195"/>
      <c r="VG58" s="195"/>
      <c r="VH58" s="195"/>
      <c r="VI58" s="195"/>
      <c r="VJ58" s="195"/>
      <c r="VK58" s="195"/>
      <c r="VL58" s="195"/>
      <c r="VM58" s="195"/>
      <c r="VN58" s="195"/>
      <c r="VO58" s="195"/>
      <c r="VP58" s="195"/>
      <c r="VQ58" s="195"/>
      <c r="VR58" s="195"/>
      <c r="VS58" s="195"/>
      <c r="VT58" s="195"/>
      <c r="VU58" s="195"/>
      <c r="VV58" s="195"/>
      <c r="VW58" s="195"/>
      <c r="VX58" s="195"/>
      <c r="VY58" s="195"/>
      <c r="VZ58" s="195"/>
      <c r="WA58" s="195"/>
      <c r="WB58" s="195"/>
      <c r="WC58" s="195"/>
      <c r="WD58" s="195"/>
      <c r="WE58" s="195"/>
      <c r="WF58" s="195"/>
      <c r="WG58" s="195"/>
      <c r="WH58" s="195"/>
      <c r="WI58" s="195"/>
      <c r="WJ58" s="195"/>
      <c r="WK58" s="195"/>
      <c r="WL58" s="195"/>
      <c r="WM58" s="195"/>
      <c r="WN58" s="195"/>
      <c r="WO58" s="195"/>
      <c r="WP58" s="195"/>
      <c r="WQ58" s="195"/>
      <c r="WR58" s="195"/>
      <c r="WS58" s="195"/>
      <c r="WT58" s="195"/>
      <c r="WU58" s="195"/>
      <c r="WV58" s="195"/>
      <c r="WW58" s="195"/>
      <c r="WX58" s="195"/>
      <c r="WY58" s="195"/>
      <c r="WZ58" s="195"/>
      <c r="XA58" s="195"/>
      <c r="XB58" s="195"/>
      <c r="XC58" s="195"/>
      <c r="XD58" s="195"/>
      <c r="XE58" s="195"/>
      <c r="XF58" s="195"/>
      <c r="XG58" s="195"/>
      <c r="XH58" s="195"/>
      <c r="XI58" s="195"/>
      <c r="XJ58" s="195"/>
      <c r="XK58" s="195"/>
      <c r="XL58" s="195"/>
      <c r="XM58" s="195"/>
      <c r="XN58" s="195"/>
      <c r="XO58" s="195"/>
      <c r="XP58" s="195"/>
      <c r="XQ58" s="195"/>
      <c r="XR58" s="195"/>
      <c r="XS58" s="195"/>
      <c r="XT58" s="195"/>
      <c r="XU58" s="195"/>
      <c r="XV58" s="195"/>
      <c r="XW58" s="195"/>
      <c r="XX58" s="195"/>
      <c r="XY58" s="195"/>
      <c r="XZ58" s="195"/>
      <c r="YA58" s="195"/>
      <c r="YB58" s="195"/>
      <c r="YC58" s="195"/>
      <c r="YD58" s="195"/>
      <c r="YE58" s="195"/>
      <c r="YF58" s="195"/>
      <c r="YG58" s="195"/>
      <c r="YH58" s="195"/>
      <c r="YI58" s="195"/>
      <c r="YJ58" s="195"/>
      <c r="YK58" s="195"/>
      <c r="YL58" s="195"/>
      <c r="YM58" s="195"/>
      <c r="YN58" s="195"/>
      <c r="YO58" s="195"/>
      <c r="YP58" s="195"/>
      <c r="YQ58" s="195"/>
      <c r="YR58" s="195"/>
      <c r="YS58" s="195"/>
      <c r="YT58" s="195"/>
      <c r="YU58" s="195"/>
      <c r="YV58" s="195"/>
      <c r="YW58" s="195"/>
      <c r="YX58" s="195"/>
      <c r="YY58" s="195"/>
      <c r="YZ58" s="195"/>
      <c r="ZA58" s="195"/>
      <c r="ZB58" s="195"/>
      <c r="ZC58" s="195"/>
      <c r="ZD58" s="195"/>
      <c r="ZE58" s="195"/>
      <c r="ZF58" s="195"/>
      <c r="ZG58" s="195"/>
      <c r="ZH58" s="195"/>
      <c r="ZI58" s="195"/>
      <c r="ZJ58" s="195"/>
      <c r="ZK58" s="195"/>
      <c r="ZL58" s="195"/>
      <c r="ZM58" s="195"/>
      <c r="ZN58" s="195"/>
      <c r="ZO58" s="195"/>
      <c r="ZP58" s="195"/>
      <c r="ZQ58" s="195"/>
      <c r="ZR58" s="195"/>
      <c r="ZS58" s="195"/>
      <c r="ZT58" s="195"/>
      <c r="ZU58" s="195"/>
      <c r="ZV58" s="195"/>
      <c r="ZW58" s="195"/>
      <c r="ZX58" s="195"/>
      <c r="ZY58" s="195"/>
      <c r="ZZ58" s="195"/>
      <c r="AAA58" s="195"/>
      <c r="AAB58" s="195"/>
      <c r="AAC58" s="195"/>
      <c r="AAD58" s="195"/>
      <c r="AAE58" s="195"/>
      <c r="AAF58" s="195"/>
      <c r="AAG58" s="195"/>
      <c r="AAH58" s="195"/>
      <c r="AAI58" s="195"/>
      <c r="AAJ58" s="195"/>
      <c r="AAK58" s="195"/>
      <c r="AAL58" s="195"/>
      <c r="AAM58" s="195"/>
      <c r="AAN58" s="195"/>
      <c r="AAO58" s="195"/>
      <c r="AAP58" s="195"/>
      <c r="AAQ58" s="195"/>
      <c r="AAR58" s="195"/>
      <c r="AAS58" s="195"/>
      <c r="AAT58" s="195"/>
      <c r="AAU58" s="195"/>
      <c r="AAV58" s="195"/>
      <c r="AAW58" s="195"/>
      <c r="AAX58" s="195"/>
      <c r="AAY58" s="195"/>
      <c r="AAZ58" s="195"/>
      <c r="ABA58" s="195"/>
      <c r="ABB58" s="195"/>
      <c r="ABC58" s="195"/>
      <c r="ABD58" s="195"/>
      <c r="ABE58" s="195"/>
      <c r="ABF58" s="195"/>
      <c r="ABG58" s="195"/>
      <c r="ABH58" s="195"/>
      <c r="ABI58" s="195"/>
      <c r="ABJ58" s="195"/>
      <c r="ABK58" s="195"/>
      <c r="ABL58" s="195"/>
      <c r="ABM58" s="195"/>
      <c r="ABN58" s="195"/>
      <c r="ABO58" s="195"/>
      <c r="ABP58" s="195"/>
      <c r="ABQ58" s="195"/>
      <c r="ABR58" s="195"/>
      <c r="ABS58" s="195"/>
      <c r="ABT58" s="195"/>
      <c r="ABU58" s="195"/>
      <c r="ABV58" s="195"/>
      <c r="ABW58" s="195"/>
      <c r="ABX58" s="195"/>
      <c r="ABY58" s="195"/>
      <c r="ABZ58" s="195"/>
      <c r="ACA58" s="195"/>
      <c r="ACB58" s="195"/>
      <c r="ACC58" s="195"/>
      <c r="ACD58" s="195"/>
      <c r="ACE58" s="195"/>
      <c r="ACF58" s="195"/>
      <c r="ACG58" s="195"/>
      <c r="ACH58" s="195"/>
      <c r="ACI58" s="195"/>
      <c r="ACJ58" s="195"/>
      <c r="ACK58" s="195"/>
      <c r="ACL58" s="195"/>
      <c r="ACM58" s="195"/>
      <c r="ACN58" s="195"/>
      <c r="ACO58" s="195"/>
      <c r="ACP58" s="195"/>
      <c r="ACQ58" s="195"/>
      <c r="ACR58" s="195"/>
      <c r="ACS58" s="195"/>
      <c r="ACT58" s="195"/>
      <c r="ACU58" s="195"/>
      <c r="ACV58" s="195"/>
      <c r="ACW58" s="195"/>
      <c r="ACX58" s="195"/>
      <c r="ACY58" s="195"/>
      <c r="ACZ58" s="195"/>
      <c r="ADA58" s="195"/>
      <c r="ADB58" s="195"/>
      <c r="ADC58" s="195"/>
      <c r="ADD58" s="195"/>
      <c r="ADE58" s="195"/>
      <c r="ADF58" s="195"/>
      <c r="ADG58" s="195"/>
      <c r="ADH58" s="195"/>
      <c r="ADI58" s="195"/>
      <c r="ADJ58" s="195"/>
      <c r="ADK58" s="195"/>
      <c r="ADL58" s="195"/>
      <c r="ADM58" s="195"/>
      <c r="ADN58" s="195"/>
      <c r="ADO58" s="195"/>
      <c r="ADP58" s="195"/>
      <c r="ADQ58" s="195"/>
      <c r="ADR58" s="195"/>
      <c r="ADS58" s="195"/>
      <c r="ADT58" s="195"/>
      <c r="ADU58" s="195"/>
      <c r="ADV58" s="195"/>
      <c r="ADW58" s="195"/>
      <c r="ADX58" s="195"/>
      <c r="ADY58" s="195"/>
      <c r="ADZ58" s="195"/>
      <c r="AEA58" s="195"/>
      <c r="AEB58" s="195"/>
      <c r="AEC58" s="195"/>
      <c r="AED58" s="195"/>
      <c r="AEE58" s="195"/>
      <c r="AEF58" s="195"/>
      <c r="AEG58" s="195"/>
      <c r="AEH58" s="195"/>
      <c r="AEI58" s="195"/>
      <c r="AEJ58" s="195"/>
      <c r="AEK58" s="195"/>
      <c r="AEL58" s="195"/>
      <c r="AEM58" s="195"/>
      <c r="AEN58" s="195"/>
      <c r="AEO58" s="195"/>
      <c r="AEP58" s="195"/>
      <c r="AEQ58" s="195"/>
      <c r="AER58" s="195"/>
      <c r="AES58" s="195"/>
      <c r="AET58" s="195"/>
      <c r="AEU58" s="195"/>
      <c r="AEV58" s="195"/>
      <c r="AEW58" s="195"/>
      <c r="AEX58" s="195"/>
      <c r="AEY58" s="195"/>
      <c r="AEZ58" s="195"/>
      <c r="AFA58" s="195"/>
      <c r="AFB58" s="195"/>
      <c r="AFC58" s="195"/>
      <c r="AFD58" s="195"/>
      <c r="AFE58" s="195"/>
      <c r="AFF58" s="195"/>
      <c r="AFG58" s="195"/>
      <c r="AFH58" s="195"/>
      <c r="AFI58" s="195"/>
      <c r="AFJ58" s="195"/>
      <c r="AFK58" s="195"/>
      <c r="AFL58" s="195"/>
      <c r="AFM58" s="195"/>
      <c r="AFN58" s="195"/>
      <c r="AFO58" s="195"/>
      <c r="AFP58" s="195"/>
      <c r="AFQ58" s="195"/>
      <c r="AFR58" s="195"/>
      <c r="AFS58" s="195"/>
      <c r="AFT58" s="195"/>
      <c r="AFU58" s="195"/>
      <c r="AFV58" s="195"/>
      <c r="AFW58" s="195"/>
      <c r="AFX58" s="195"/>
      <c r="AFY58" s="195"/>
      <c r="AFZ58" s="195"/>
      <c r="AGA58" s="195"/>
      <c r="AGB58" s="195"/>
      <c r="AGC58" s="195"/>
      <c r="AGD58" s="195"/>
      <c r="AGE58" s="195"/>
      <c r="AGF58" s="195"/>
      <c r="AGG58" s="195"/>
      <c r="AGH58" s="195"/>
      <c r="AGI58" s="195"/>
      <c r="AGJ58" s="195"/>
      <c r="AGK58" s="195"/>
      <c r="AGL58" s="195"/>
      <c r="AGM58" s="195"/>
      <c r="AGN58" s="195"/>
      <c r="AGO58" s="195"/>
      <c r="AGP58" s="195"/>
      <c r="AGQ58" s="195"/>
      <c r="AGR58" s="195"/>
      <c r="AGS58" s="195"/>
      <c r="AGT58" s="195"/>
      <c r="AGU58" s="195"/>
      <c r="AGV58" s="195"/>
      <c r="AGW58" s="195"/>
      <c r="AGX58" s="195"/>
      <c r="AGY58" s="195"/>
      <c r="AGZ58" s="195"/>
      <c r="AHA58" s="195"/>
      <c r="AHB58" s="195"/>
      <c r="AHC58" s="195"/>
      <c r="AHD58" s="195"/>
      <c r="AHE58" s="195"/>
      <c r="AHF58" s="195"/>
      <c r="AHG58" s="195"/>
      <c r="AHH58" s="195"/>
      <c r="AHI58" s="195"/>
      <c r="AHJ58" s="195"/>
      <c r="AHK58" s="195"/>
      <c r="AHL58" s="195"/>
      <c r="AHM58" s="195"/>
      <c r="AHN58" s="195"/>
      <c r="AHO58" s="195"/>
      <c r="AHP58" s="195"/>
      <c r="AHQ58" s="195"/>
      <c r="AHR58" s="195"/>
      <c r="AHS58" s="195"/>
      <c r="AHT58" s="195"/>
      <c r="AHU58" s="195"/>
      <c r="AHV58" s="195"/>
      <c r="AHW58" s="195"/>
      <c r="AHX58" s="195"/>
      <c r="AHY58" s="195"/>
      <c r="AHZ58" s="195"/>
      <c r="AIA58" s="195"/>
      <c r="AIB58" s="195"/>
      <c r="AIC58" s="195"/>
      <c r="AID58" s="195"/>
      <c r="AIE58" s="195"/>
      <c r="AIF58" s="195"/>
      <c r="AIG58" s="195"/>
      <c r="AIH58" s="195"/>
      <c r="AII58" s="195"/>
      <c r="AIJ58" s="195"/>
      <c r="AIK58" s="195"/>
      <c r="AIL58" s="195"/>
      <c r="AIM58" s="195"/>
      <c r="AIN58" s="195"/>
      <c r="AIO58" s="195"/>
      <c r="AIP58" s="195"/>
      <c r="AIQ58" s="195"/>
      <c r="AIR58" s="195"/>
      <c r="AIS58" s="195"/>
      <c r="AIT58" s="195"/>
      <c r="AIU58" s="195"/>
      <c r="AIV58" s="195"/>
      <c r="AIW58" s="195"/>
      <c r="AIX58" s="195"/>
      <c r="AIY58" s="195"/>
      <c r="AIZ58" s="195"/>
      <c r="AJA58" s="195"/>
      <c r="AJB58" s="195"/>
      <c r="AJC58" s="195"/>
      <c r="AJD58" s="195"/>
      <c r="AJE58" s="195"/>
      <c r="AJF58" s="195"/>
      <c r="AJG58" s="195"/>
      <c r="AJH58" s="195"/>
      <c r="AJI58" s="195"/>
      <c r="AJJ58" s="195"/>
      <c r="AJK58" s="195"/>
      <c r="AJL58" s="195"/>
      <c r="AJM58" s="195"/>
      <c r="AJN58" s="195"/>
      <c r="AJO58" s="195"/>
      <c r="AJP58" s="195"/>
      <c r="AJQ58" s="195"/>
      <c r="AJR58" s="195"/>
      <c r="AJS58" s="195"/>
      <c r="AJT58" s="195"/>
      <c r="AJU58" s="195"/>
      <c r="AJV58" s="195"/>
      <c r="AJW58" s="195"/>
      <c r="AJX58" s="195"/>
      <c r="AJY58" s="195"/>
      <c r="AJZ58" s="195"/>
      <c r="AKA58" s="195"/>
      <c r="AKB58" s="195"/>
      <c r="AKC58" s="195"/>
      <c r="AKD58" s="195"/>
      <c r="AKE58" s="195"/>
      <c r="AKF58" s="195"/>
      <c r="AKG58" s="195"/>
      <c r="AKH58" s="195"/>
      <c r="AKI58" s="195"/>
      <c r="AKJ58" s="195"/>
      <c r="AKK58" s="195"/>
      <c r="AKL58" s="195"/>
      <c r="AKM58" s="195"/>
      <c r="AKN58" s="195"/>
      <c r="AKO58" s="195"/>
      <c r="AKP58" s="195"/>
      <c r="AKQ58" s="195"/>
      <c r="AKR58" s="195"/>
      <c r="AKS58" s="195"/>
      <c r="AKT58" s="195"/>
      <c r="AKU58" s="195"/>
      <c r="AKV58" s="195"/>
      <c r="AKW58" s="195"/>
      <c r="AKX58" s="195"/>
      <c r="AKY58" s="195"/>
      <c r="AKZ58" s="195"/>
      <c r="ALA58" s="195"/>
      <c r="ALB58" s="195"/>
      <c r="ALC58" s="195"/>
      <c r="ALD58" s="195"/>
      <c r="ALE58" s="195"/>
      <c r="ALF58" s="195"/>
      <c r="ALG58" s="195"/>
      <c r="ALH58" s="195"/>
      <c r="ALI58" s="195"/>
      <c r="ALJ58" s="195"/>
      <c r="ALK58" s="195"/>
      <c r="ALL58" s="195"/>
      <c r="ALM58" s="195"/>
      <c r="ALN58" s="195"/>
      <c r="ALO58" s="195"/>
      <c r="ALP58" s="195"/>
      <c r="ALQ58" s="195"/>
      <c r="ALR58" s="195"/>
      <c r="ALS58" s="195"/>
      <c r="ALT58" s="195"/>
      <c r="ALU58" s="195"/>
      <c r="ALV58" s="195"/>
      <c r="ALW58" s="195"/>
      <c r="ALX58" s="195"/>
      <c r="ALY58" s="195"/>
      <c r="ALZ58" s="195"/>
      <c r="AMA58" s="195"/>
      <c r="AMB58" s="195"/>
      <c r="AMC58" s="195"/>
      <c r="AMD58" s="195"/>
      <c r="AME58" s="195"/>
      <c r="AMF58" s="195"/>
      <c r="AMG58" s="195"/>
      <c r="AMH58" s="195"/>
      <c r="AMI58" s="195"/>
      <c r="AMJ58" s="195"/>
      <c r="AMK58" s="195"/>
    </row>
    <row r="59" spans="1:1025" ht="76.5" customHeight="1">
      <c r="A59" s="326"/>
      <c r="B59" s="326"/>
      <c r="C59" s="326"/>
      <c r="D59" s="326"/>
      <c r="E59" s="311" t="s">
        <v>367</v>
      </c>
      <c r="F59" s="295" t="s">
        <v>368</v>
      </c>
      <c r="G59" s="213">
        <f t="shared" ref="G59" si="15">H59+I59</f>
        <v>263078</v>
      </c>
      <c r="H59" s="218">
        <v>263078</v>
      </c>
      <c r="I59" s="217">
        <v>0</v>
      </c>
      <c r="J59" s="218">
        <v>0</v>
      </c>
      <c r="K59" s="209"/>
    </row>
    <row r="60" spans="1:1025" ht="30" customHeight="1">
      <c r="A60" s="344">
        <v>3719770</v>
      </c>
      <c r="B60" s="344" t="s">
        <v>300</v>
      </c>
      <c r="C60" s="344" t="s">
        <v>301</v>
      </c>
      <c r="D60" s="345" t="s">
        <v>302</v>
      </c>
      <c r="E60" s="331"/>
      <c r="F60" s="289"/>
      <c r="G60" s="213">
        <f>SUM(G61:G64)</f>
        <v>1581927</v>
      </c>
      <c r="H60" s="213">
        <f>SUM(H61:H64)</f>
        <v>1581927</v>
      </c>
      <c r="I60" s="213">
        <f>I61+I63+I64+I62</f>
        <v>0</v>
      </c>
      <c r="J60" s="213">
        <f>J61+J63+J64+J62</f>
        <v>0</v>
      </c>
      <c r="K60" s="223"/>
    </row>
    <row r="61" spans="1:1025" ht="54" customHeight="1">
      <c r="A61" s="196"/>
      <c r="B61" s="196"/>
      <c r="C61" s="196"/>
      <c r="D61" s="196"/>
      <c r="E61" s="311" t="str">
        <f>E17</f>
        <v>Програма розвитку охорони здоров’я   Білозірської сільської територіальної громади на 2021-2025 роки (зі змінами)</v>
      </c>
      <c r="F61" s="295" t="str">
        <f>F17</f>
        <v>рішення сільської ради від 22.12.2020 року № 4-23/VIII, зміни від 22.12.2021 № 25-18/VIII, 30.01.2023 №46-4/VIII, 28.02.2023 № 47-3/VIII</v>
      </c>
      <c r="G61" s="213">
        <f>H61+I61</f>
        <v>78552</v>
      </c>
      <c r="H61" s="312">
        <f>147241-H64</f>
        <v>78552</v>
      </c>
      <c r="I61" s="217">
        <v>0</v>
      </c>
      <c r="J61" s="218">
        <v>0</v>
      </c>
      <c r="K61" s="209"/>
    </row>
    <row r="62" spans="1:1025" ht="44.25" customHeight="1">
      <c r="A62" s="196"/>
      <c r="B62" s="196"/>
      <c r="C62" s="196"/>
      <c r="D62" s="196"/>
      <c r="E62" s="311" t="s">
        <v>426</v>
      </c>
      <c r="F62" s="295" t="s">
        <v>427</v>
      </c>
      <c r="G62" s="213">
        <f t="shared" ref="G62" si="16">H62+I62</f>
        <v>71562</v>
      </c>
      <c r="H62" s="218">
        <v>71562</v>
      </c>
      <c r="I62" s="217">
        <v>0</v>
      </c>
      <c r="J62" s="218">
        <v>0</v>
      </c>
      <c r="K62" s="209"/>
    </row>
    <row r="63" spans="1:1025" ht="45.75" customHeight="1">
      <c r="A63" s="196"/>
      <c r="B63" s="196"/>
      <c r="C63" s="196"/>
      <c r="D63" s="196"/>
      <c r="E63" s="311" t="str">
        <f>E51</f>
        <v>Програма  «Забезпечення пожежної безпеки у Білозірській ТГ на 2021-2025 роки» (зі змінами)</v>
      </c>
      <c r="F63" s="216" t="str">
        <f>F51</f>
        <v xml:space="preserve">рішення сільської ради від 22.12.2020 № 4-18/VIII,  зміни  від   22.12.2022 року № 45-21/VIII </v>
      </c>
      <c r="G63" s="213">
        <f t="shared" ref="G63" si="17">H63+I63</f>
        <v>1363124</v>
      </c>
      <c r="H63" s="218">
        <v>1363124</v>
      </c>
      <c r="I63" s="217">
        <v>0</v>
      </c>
      <c r="J63" s="218">
        <v>0</v>
      </c>
      <c r="K63" s="209"/>
    </row>
    <row r="64" spans="1:1025" ht="36" customHeight="1">
      <c r="A64" s="196"/>
      <c r="B64" s="196"/>
      <c r="C64" s="196"/>
      <c r="D64" s="196"/>
      <c r="E64" s="311" t="s">
        <v>375</v>
      </c>
      <c r="F64" s="295" t="s">
        <v>376</v>
      </c>
      <c r="G64" s="213">
        <f>H64+I64</f>
        <v>68689</v>
      </c>
      <c r="H64" s="312">
        <v>68689</v>
      </c>
      <c r="I64" s="217">
        <v>0</v>
      </c>
      <c r="J64" s="218">
        <v>0</v>
      </c>
      <c r="K64" s="209"/>
    </row>
    <row r="65" spans="1:11">
      <c r="A65" s="196" t="s">
        <v>377</v>
      </c>
      <c r="B65" s="196" t="s">
        <v>377</v>
      </c>
      <c r="C65" s="196" t="s">
        <v>377</v>
      </c>
      <c r="D65" s="212" t="s">
        <v>343</v>
      </c>
      <c r="E65" s="331" t="s">
        <v>377</v>
      </c>
      <c r="F65" s="196" t="s">
        <v>377</v>
      </c>
      <c r="G65" s="213">
        <f>G55+G12</f>
        <v>10690116</v>
      </c>
      <c r="H65" s="213">
        <f>H55+H12</f>
        <v>10027816</v>
      </c>
      <c r="I65" s="213">
        <f>I55+I12</f>
        <v>662300</v>
      </c>
      <c r="J65" s="213">
        <f>J55+J12</f>
        <v>650000</v>
      </c>
      <c r="K65" s="223">
        <f>I65-J65</f>
        <v>12300</v>
      </c>
    </row>
    <row r="66" spans="1:11" s="208" customFormat="1">
      <c r="A66" s="224"/>
      <c r="B66" s="224"/>
      <c r="C66" s="224"/>
      <c r="D66" s="224"/>
      <c r="E66" s="336"/>
      <c r="F66" s="224"/>
      <c r="G66" s="317"/>
      <c r="H66" s="317"/>
      <c r="I66" s="317"/>
      <c r="J66" s="317"/>
    </row>
    <row r="67" spans="1:11" s="208" customFormat="1">
      <c r="A67" s="224"/>
      <c r="B67" s="224"/>
      <c r="C67" s="224"/>
      <c r="D67" s="224"/>
      <c r="E67" s="336"/>
      <c r="F67" s="224"/>
      <c r="G67" s="224"/>
      <c r="H67" s="224"/>
      <c r="I67" s="224"/>
      <c r="J67" s="224"/>
      <c r="K67" s="224"/>
    </row>
    <row r="68" spans="1:11" s="225" customFormat="1" ht="30.75" customHeight="1">
      <c r="D68" s="225" t="s">
        <v>304</v>
      </c>
      <c r="E68" s="337"/>
      <c r="F68" s="226"/>
      <c r="G68" s="225" t="s">
        <v>156</v>
      </c>
    </row>
  </sheetData>
  <mergeCells count="24">
    <mergeCell ref="F9:F10"/>
    <mergeCell ref="G9:G10"/>
    <mergeCell ref="H9:H10"/>
    <mergeCell ref="I9:J9"/>
    <mergeCell ref="F28:F29"/>
    <mergeCell ref="G28:G29"/>
    <mergeCell ref="H28:H29"/>
    <mergeCell ref="I28:J28"/>
    <mergeCell ref="B8:E8"/>
    <mergeCell ref="A9:A10"/>
    <mergeCell ref="B9:B10"/>
    <mergeCell ref="C9:C10"/>
    <mergeCell ref="D9:D10"/>
    <mergeCell ref="E9:E10"/>
    <mergeCell ref="I1:J1"/>
    <mergeCell ref="F2:J2"/>
    <mergeCell ref="F3:J3"/>
    <mergeCell ref="B5:K5"/>
    <mergeCell ref="B7:E7"/>
    <mergeCell ref="A28:A29"/>
    <mergeCell ref="B28:B29"/>
    <mergeCell ref="C28:C29"/>
    <mergeCell ref="D28:D29"/>
    <mergeCell ref="E28:E29"/>
  </mergeCells>
  <pageMargins left="0.7" right="0.7" top="0.75" bottom="0.75" header="0.51180555555555496" footer="0.51180555555555496"/>
  <pageSetup paperSize="9" scale="45" firstPageNumber="0" orientation="portrait" horizontalDpi="300" verticalDpi="300" r:id="rId1"/>
  <rowBreaks count="2" manualBreakCount="2">
    <brk id="27" max="9" man="1"/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view="pageBreakPreview" zoomScale="115" zoomScaleNormal="100" zoomScaleSheetLayoutView="115" zoomScalePageLayoutView="95" workbookViewId="0">
      <selection activeCell="E1" sqref="D1:J3"/>
    </sheetView>
  </sheetViews>
  <sheetFormatPr defaultRowHeight="15"/>
  <cols>
    <col min="1" max="3" width="9.140625" style="208" customWidth="1"/>
    <col min="4" max="4" width="25.85546875" style="208" customWidth="1"/>
    <col min="5" max="5" width="28.28515625" style="208" customWidth="1"/>
    <col min="6" max="6" width="12.42578125" style="208" customWidth="1"/>
    <col min="7" max="7" width="12.140625" style="208" customWidth="1"/>
    <col min="8" max="8" width="11.7109375" style="208" customWidth="1"/>
    <col min="9" max="9" width="10.5703125" style="208" customWidth="1"/>
    <col min="10" max="10" width="10.140625" style="208" customWidth="1"/>
    <col min="11" max="11" width="8.85546875" style="208" customWidth="1"/>
    <col min="12" max="1025" width="9.140625" style="208" customWidth="1"/>
  </cols>
  <sheetData>
    <row r="1" spans="1:10" s="228" customFormat="1" ht="13.5" customHeight="1">
      <c r="A1" s="227"/>
      <c r="B1" s="227"/>
      <c r="C1" s="227"/>
      <c r="D1" s="374"/>
      <c r="E1" s="375"/>
      <c r="F1" s="375"/>
      <c r="G1" s="375"/>
      <c r="H1" s="374"/>
      <c r="I1" s="465" t="s">
        <v>442</v>
      </c>
      <c r="J1" s="465"/>
    </row>
    <row r="2" spans="1:10" s="202" customFormat="1" ht="15" customHeight="1">
      <c r="A2" s="201"/>
      <c r="C2" s="203"/>
      <c r="D2" s="371"/>
      <c r="E2" s="439" t="s">
        <v>468</v>
      </c>
      <c r="F2" s="439"/>
      <c r="G2" s="439"/>
      <c r="H2" s="439"/>
      <c r="I2" s="439"/>
      <c r="J2" s="439"/>
    </row>
    <row r="3" spans="1:10" s="202" customFormat="1" ht="12" customHeight="1">
      <c r="A3" s="201"/>
      <c r="C3" s="204"/>
      <c r="D3" s="440" t="s">
        <v>393</v>
      </c>
      <c r="E3" s="440"/>
      <c r="F3" s="440"/>
      <c r="G3" s="440"/>
      <c r="H3" s="440"/>
      <c r="I3" s="440"/>
      <c r="J3" s="440"/>
    </row>
    <row r="4" spans="1:10" s="228" customFormat="1" ht="12" customHeight="1">
      <c r="A4" s="227"/>
      <c r="B4" s="179"/>
      <c r="C4" s="179"/>
      <c r="D4" s="179"/>
      <c r="E4" s="439"/>
      <c r="F4" s="439"/>
      <c r="G4" s="439"/>
      <c r="H4" s="439"/>
      <c r="I4" s="439"/>
    </row>
    <row r="5" spans="1:10" ht="15" customHeight="1">
      <c r="A5" s="474" t="s">
        <v>378</v>
      </c>
      <c r="B5" s="474"/>
      <c r="C5" s="474"/>
      <c r="D5" s="474"/>
      <c r="E5" s="474"/>
      <c r="F5" s="474"/>
      <c r="G5" s="474"/>
      <c r="H5" s="474"/>
      <c r="I5" s="474"/>
    </row>
    <row r="6" spans="1:10">
      <c r="A6" s="474"/>
      <c r="B6" s="474"/>
      <c r="C6" s="474"/>
      <c r="D6" s="474"/>
      <c r="E6" s="474"/>
      <c r="F6" s="474"/>
      <c r="G6" s="474"/>
      <c r="H6" s="474"/>
      <c r="I6" s="474"/>
    </row>
    <row r="7" spans="1:10" ht="6.75" customHeight="1">
      <c r="A7" s="474"/>
      <c r="B7" s="474"/>
      <c r="C7" s="474"/>
      <c r="D7" s="474"/>
      <c r="E7" s="474"/>
      <c r="F7" s="474"/>
      <c r="G7" s="474"/>
      <c r="H7" s="474"/>
      <c r="I7" s="474"/>
    </row>
    <row r="8" spans="1:10">
      <c r="D8" s="477" t="s">
        <v>431</v>
      </c>
      <c r="E8" s="477"/>
      <c r="F8" s="477"/>
      <c r="G8" s="477"/>
    </row>
    <row r="9" spans="1:10" ht="17.25" customHeight="1">
      <c r="H9" s="229"/>
      <c r="I9" s="229" t="s">
        <v>4</v>
      </c>
    </row>
    <row r="10" spans="1:10" s="129" customFormat="1" ht="17.100000000000001" customHeight="1">
      <c r="A10" s="475" t="s">
        <v>342</v>
      </c>
      <c r="B10" s="475" t="s">
        <v>179</v>
      </c>
      <c r="C10" s="475" t="s">
        <v>180</v>
      </c>
      <c r="D10" s="475" t="s">
        <v>379</v>
      </c>
      <c r="E10" s="475" t="s">
        <v>380</v>
      </c>
      <c r="F10" s="475" t="s">
        <v>7</v>
      </c>
      <c r="G10" s="475" t="s">
        <v>160</v>
      </c>
      <c r="H10" s="475" t="s">
        <v>9</v>
      </c>
      <c r="I10" s="475"/>
    </row>
    <row r="11" spans="1:10" s="129" customFormat="1" ht="87" customHeight="1">
      <c r="A11" s="475"/>
      <c r="B11" s="475"/>
      <c r="C11" s="475"/>
      <c r="D11" s="475"/>
      <c r="E11" s="475"/>
      <c r="F11" s="475"/>
      <c r="G11" s="475"/>
      <c r="H11" s="230" t="s">
        <v>10</v>
      </c>
      <c r="I11" s="126" t="s">
        <v>186</v>
      </c>
    </row>
    <row r="12" spans="1:10" s="129" customFormat="1" ht="12" customHeight="1">
      <c r="A12" s="126" t="s">
        <v>12</v>
      </c>
      <c r="B12" s="126" t="s">
        <v>13</v>
      </c>
      <c r="C12" s="126" t="s">
        <v>14</v>
      </c>
      <c r="D12" s="126" t="s">
        <v>15</v>
      </c>
      <c r="E12" s="231" t="s">
        <v>16</v>
      </c>
      <c r="F12" s="232" t="s">
        <v>347</v>
      </c>
      <c r="G12" s="232" t="s">
        <v>348</v>
      </c>
      <c r="H12" s="233" t="s">
        <v>349</v>
      </c>
      <c r="I12" s="231" t="s">
        <v>350</v>
      </c>
    </row>
    <row r="13" spans="1:10" s="129" customFormat="1" ht="28.5" customHeight="1">
      <c r="A13" s="148" t="s">
        <v>189</v>
      </c>
      <c r="B13" s="148"/>
      <c r="C13" s="148"/>
      <c r="D13" s="234" t="s">
        <v>190</v>
      </c>
      <c r="E13" s="235"/>
      <c r="F13" s="236">
        <f>G13+H13</f>
        <v>1038998</v>
      </c>
      <c r="G13" s="236">
        <f t="shared" ref="G13:I14" si="0">G14</f>
        <v>1038998</v>
      </c>
      <c r="H13" s="237">
        <f t="shared" si="0"/>
        <v>0</v>
      </c>
      <c r="I13" s="237">
        <f t="shared" si="0"/>
        <v>0</v>
      </c>
    </row>
    <row r="14" spans="1:10" s="129" customFormat="1" ht="29.25" customHeight="1">
      <c r="A14" s="148" t="s">
        <v>191</v>
      </c>
      <c r="B14" s="148"/>
      <c r="C14" s="148"/>
      <c r="D14" s="234" t="s">
        <v>190</v>
      </c>
      <c r="E14" s="235"/>
      <c r="F14" s="236">
        <f>G14+H14</f>
        <v>1038998</v>
      </c>
      <c r="G14" s="236">
        <f t="shared" si="0"/>
        <v>1038998</v>
      </c>
      <c r="H14" s="237">
        <f t="shared" si="0"/>
        <v>0</v>
      </c>
      <c r="I14" s="237">
        <f t="shared" si="0"/>
        <v>0</v>
      </c>
    </row>
    <row r="15" spans="1:10" s="244" customFormat="1" ht="33.75">
      <c r="A15" s="238" t="s">
        <v>210</v>
      </c>
      <c r="B15" s="239">
        <v>1160</v>
      </c>
      <c r="C15" s="238" t="s">
        <v>211</v>
      </c>
      <c r="D15" s="240" t="s">
        <v>212</v>
      </c>
      <c r="E15" s="241" t="s">
        <v>381</v>
      </c>
      <c r="F15" s="242">
        <f>G15+H15</f>
        <v>1038998</v>
      </c>
      <c r="G15" s="242">
        <f>G16+G17</f>
        <v>1038998</v>
      </c>
      <c r="H15" s="243">
        <f>H16+H17</f>
        <v>0</v>
      </c>
      <c r="I15" s="243">
        <f>I16+I17</f>
        <v>0</v>
      </c>
    </row>
    <row r="16" spans="1:10" s="129" customFormat="1" ht="22.5">
      <c r="A16" s="238"/>
      <c r="B16" s="239"/>
      <c r="C16" s="238"/>
      <c r="D16" s="245" t="s">
        <v>203</v>
      </c>
      <c r="E16" s="235"/>
      <c r="F16" s="236">
        <f>G16</f>
        <v>429475</v>
      </c>
      <c r="G16" s="236">
        <f>'додаток 3'!F27</f>
        <v>429475</v>
      </c>
      <c r="H16" s="237">
        <v>0</v>
      </c>
      <c r="I16" s="237">
        <v>0</v>
      </c>
    </row>
    <row r="17" spans="1:9" s="129" customFormat="1" ht="28.5" customHeight="1">
      <c r="A17" s="238"/>
      <c r="B17" s="239"/>
      <c r="C17" s="238"/>
      <c r="D17" s="245" t="s">
        <v>213</v>
      </c>
      <c r="E17" s="235"/>
      <c r="F17" s="236">
        <f>G17</f>
        <v>609523</v>
      </c>
      <c r="G17" s="236">
        <f>'додаток 3'!G28</f>
        <v>609523</v>
      </c>
      <c r="H17" s="237">
        <v>0</v>
      </c>
      <c r="I17" s="237">
        <v>0</v>
      </c>
    </row>
    <row r="18" spans="1:9" s="253" customFormat="1" ht="36.75" customHeight="1">
      <c r="A18" s="246" t="s">
        <v>297</v>
      </c>
      <c r="B18" s="247"/>
      <c r="C18" s="248"/>
      <c r="D18" s="249" t="s">
        <v>298</v>
      </c>
      <c r="E18" s="250"/>
      <c r="F18" s="251">
        <f>F19</f>
        <v>1363124</v>
      </c>
      <c r="G18" s="251">
        <f>G19</f>
        <v>1363124</v>
      </c>
      <c r="H18" s="252">
        <f>H19</f>
        <v>0</v>
      </c>
      <c r="I18" s="252">
        <f>I19</f>
        <v>0</v>
      </c>
    </row>
    <row r="19" spans="1:9" s="129" customFormat="1" ht="31.5">
      <c r="A19" s="254" t="s">
        <v>299</v>
      </c>
      <c r="B19" s="255"/>
      <c r="C19" s="148"/>
      <c r="D19" s="256" t="s">
        <v>298</v>
      </c>
      <c r="E19" s="235"/>
      <c r="F19" s="236">
        <f>G19+H19</f>
        <v>1363124</v>
      </c>
      <c r="G19" s="236">
        <f>G20</f>
        <v>1363124</v>
      </c>
      <c r="H19" s="237">
        <f>H20</f>
        <v>0</v>
      </c>
      <c r="I19" s="237">
        <f>I20</f>
        <v>0</v>
      </c>
    </row>
    <row r="20" spans="1:9" s="244" customFormat="1" ht="33.75">
      <c r="A20" s="257">
        <v>3719770</v>
      </c>
      <c r="B20" s="257" t="s">
        <v>300</v>
      </c>
      <c r="C20" s="257" t="s">
        <v>301</v>
      </c>
      <c r="D20" s="258" t="s">
        <v>302</v>
      </c>
      <c r="E20" s="241" t="s">
        <v>382</v>
      </c>
      <c r="F20" s="242">
        <f>G20+H20</f>
        <v>1363124</v>
      </c>
      <c r="G20" s="242">
        <f>'додаток 6'!H63</f>
        <v>1363124</v>
      </c>
      <c r="H20" s="243">
        <v>0</v>
      </c>
      <c r="I20" s="243">
        <v>0</v>
      </c>
    </row>
    <row r="21" spans="1:9" s="129" customFormat="1" ht="11.25">
      <c r="F21" s="259"/>
      <c r="G21" s="259"/>
      <c r="H21" s="259"/>
      <c r="I21" s="259"/>
    </row>
    <row r="22" spans="1:9" s="129" customFormat="1" ht="11.25">
      <c r="F22" s="259"/>
      <c r="G22" s="259"/>
      <c r="H22" s="259"/>
      <c r="I22" s="259"/>
    </row>
    <row r="23" spans="1:9" s="129" customFormat="1" ht="11.25">
      <c r="F23" s="259"/>
      <c r="G23" s="259"/>
      <c r="H23" s="259"/>
      <c r="I23" s="259"/>
    </row>
    <row r="24" spans="1:9" s="129" customFormat="1" ht="11.25">
      <c r="F24" s="259"/>
      <c r="G24" s="259"/>
      <c r="H24" s="259"/>
      <c r="I24" s="259"/>
    </row>
    <row r="25" spans="1:9" s="129" customFormat="1" ht="11.25">
      <c r="F25" s="259"/>
      <c r="G25" s="259"/>
      <c r="H25" s="259"/>
      <c r="I25" s="259"/>
    </row>
    <row r="26" spans="1:9" ht="15" customHeight="1">
      <c r="A26" s="260"/>
      <c r="C26" s="260"/>
      <c r="D26" s="261" t="s">
        <v>304</v>
      </c>
      <c r="E26" s="260"/>
      <c r="F26" s="476" t="s">
        <v>156</v>
      </c>
      <c r="G26" s="476"/>
      <c r="H26" s="476"/>
      <c r="I26" s="262"/>
    </row>
  </sheetData>
  <mergeCells count="15">
    <mergeCell ref="H10:I10"/>
    <mergeCell ref="F26:H26"/>
    <mergeCell ref="D8:G8"/>
    <mergeCell ref="A10:A11"/>
    <mergeCell ref="B10:B11"/>
    <mergeCell ref="C10:C11"/>
    <mergeCell ref="D10:D11"/>
    <mergeCell ref="E10:E11"/>
    <mergeCell ref="F10:F11"/>
    <mergeCell ref="G10:G11"/>
    <mergeCell ref="I1:J1"/>
    <mergeCell ref="E2:J2"/>
    <mergeCell ref="D3:J3"/>
    <mergeCell ref="E4:I4"/>
    <mergeCell ref="A5:I7"/>
  </mergeCells>
  <pageMargins left="0.7" right="0.7" top="0.75" bottom="0.75" header="0.51180555555555496" footer="0.51180555555555496"/>
  <pageSetup paperSize="9" scale="8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додаток 1 </vt:lpstr>
      <vt:lpstr>додаток 2</vt:lpstr>
      <vt:lpstr>додаток 3</vt:lpstr>
      <vt:lpstr>Додаток4</vt:lpstr>
      <vt:lpstr>додаток5</vt:lpstr>
      <vt:lpstr>додаток 6</vt:lpstr>
      <vt:lpstr>додаток7</vt:lpstr>
      <vt:lpstr>'додаток 1 '!Область_печати</vt:lpstr>
      <vt:lpstr>'додаток 2'!Область_печати</vt:lpstr>
      <vt:lpstr>'додаток 3'!Область_печати</vt:lpstr>
      <vt:lpstr>'додаток 6'!Область_печати</vt:lpstr>
      <vt:lpstr>Додаток4!Область_печати</vt:lpstr>
      <vt:lpstr>додаток7!Область_печати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2023-12-26T13:35:03Z</cp:lastPrinted>
  <dcterms:created xsi:type="dcterms:W3CDTF">2006-09-16T00:00:00Z</dcterms:created>
  <dcterms:modified xsi:type="dcterms:W3CDTF">2023-12-26T13:35:09Z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