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3395" windowHeight="11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0" i="1" l="1"/>
  <c r="K29" i="1"/>
  <c r="K28" i="1"/>
  <c r="K27" i="1"/>
  <c r="K23" i="1"/>
  <c r="K26" i="1"/>
  <c r="K25" i="1"/>
  <c r="K24" i="1"/>
  <c r="K22" i="1"/>
  <c r="K21" i="1"/>
  <c r="K20" i="1"/>
  <c r="K19" i="1"/>
  <c r="K18" i="1"/>
  <c r="L26" i="1" l="1"/>
  <c r="L25" i="1" l="1"/>
  <c r="L31" i="1" l="1"/>
  <c r="L23" i="1"/>
  <c r="L21" i="1"/>
  <c r="L17" i="1"/>
  <c r="I15" i="1" l="1"/>
  <c r="I16" i="1" l="1"/>
  <c r="G16" i="1"/>
  <c r="L30" i="1" l="1"/>
  <c r="L16" i="1"/>
  <c r="E32" i="1" l="1"/>
  <c r="L24" i="1"/>
  <c r="L27" i="1"/>
  <c r="L28" i="1"/>
  <c r="L29" i="1"/>
  <c r="L20" i="1"/>
  <c r="L22" i="1"/>
  <c r="L19" i="1"/>
  <c r="D32" i="1" l="1"/>
  <c r="L15" i="1" l="1"/>
  <c r="L18" i="1" l="1"/>
  <c r="L32" i="1" l="1"/>
  <c r="N43" i="1"/>
  <c r="K32" i="1"/>
  <c r="J32" i="1" l="1"/>
  <c r="I32" i="1"/>
  <c r="G32" i="1"/>
</calcChain>
</file>

<file path=xl/sharedStrings.xml><?xml version="1.0" encoding="utf-8"?>
<sst xmlns="http://schemas.openxmlformats.org/spreadsheetml/2006/main" count="58" uniqueCount="40">
  <si>
    <t>КП Білозірської сільської ради</t>
  </si>
  <si>
    <t xml:space="preserve">                                   ЗАТВЕРДЖУЮ</t>
  </si>
  <si>
    <t>№ п/п</t>
  </si>
  <si>
    <t xml:space="preserve"> </t>
  </si>
  <si>
    <t>Професія посада</t>
  </si>
  <si>
    <t>Кількість одиниць</t>
  </si>
  <si>
    <t>Посадовий оклад</t>
  </si>
  <si>
    <t>Надбавка</t>
  </si>
  <si>
    <t>Премія</t>
  </si>
  <si>
    <t>Фонд з/плати за місяць</t>
  </si>
  <si>
    <t>Директор</t>
  </si>
  <si>
    <t>Головний бухгалтер</t>
  </si>
  <si>
    <t>Тракторист</t>
  </si>
  <si>
    <t>Сторож</t>
  </si>
  <si>
    <t>Робітник з благоустрою</t>
  </si>
  <si>
    <t>Робітник з благоустрою ( кладовища)</t>
  </si>
  <si>
    <t>Підсобний робітник (погрузка сміття)</t>
  </si>
  <si>
    <t xml:space="preserve">Підсобний робітник  </t>
  </si>
  <si>
    <t>Двірник</t>
  </si>
  <si>
    <t>ВСЬОГО:</t>
  </si>
  <si>
    <t>____________________</t>
  </si>
  <si>
    <t>Слюсар-ремонтник</t>
  </si>
  <si>
    <t>Нічні 40%</t>
  </si>
  <si>
    <t xml:space="preserve">Кур'єр </t>
  </si>
  <si>
    <t>Асфальтобетонник (II розряд)</t>
  </si>
  <si>
    <t>Прибиральник службових приміщень</t>
  </si>
  <si>
    <t>Дорожній робітник</t>
  </si>
  <si>
    <t>Машиніст (кочегар) котельні</t>
  </si>
  <si>
    <t>Водій сміттєзбиральної машини</t>
  </si>
  <si>
    <t>Водій автотранспортного засобу(автобус)</t>
  </si>
  <si>
    <t>Посадовий оклад на ставку,грн</t>
  </si>
  <si>
    <t>ШТАТ У КІЛЬКОСТІ 25 ШТАТНИХ ОДИНИЦЬ</t>
  </si>
  <si>
    <t xml:space="preserve"> Олена КУСЯКА</t>
  </si>
  <si>
    <t xml:space="preserve">до рішення сесії Білозірської сільської ради  </t>
  </si>
  <si>
    <t xml:space="preserve">   від                   2024 року №    </t>
  </si>
  <si>
    <t>доплата до мінім зароб плати 8000,00</t>
  </si>
  <si>
    <t>Штатний розпис на 01.04.2024 рік</t>
  </si>
  <si>
    <t>З  фондом заробітної плати                 гривень</t>
  </si>
  <si>
    <t xml:space="preserve">    __________________Руслан СТАДНИК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</si>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</sst>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workbookViewId="0">
      <selection activeCell="L1" sqref="L1"/>
    </sheetView>
  </sheetViews>
  <sheetFormatPr defaultRowHeight="15" x14ac:dyDescent="0.25"/>
  <cols>
    <col min="1" max="1" width="4" customWidth="1"/>
    <col min="2" max="2" width="13.42578125" customWidth="1"/>
    <col min="3" max="3" width="9.28515625" bestFit="1" customWidth="1"/>
    <col min="4" max="5" width="11.42578125" customWidth="1"/>
    <col min="6" max="10" width="9.28515625" bestFit="1" customWidth="1"/>
    <col min="11" max="11" width="9.28515625" customWidth="1"/>
    <col min="12" max="12" width="12.5703125" customWidth="1"/>
    <col min="13" max="13" width="12" customWidth="1"/>
    <col min="14" max="14" width="14.42578125" customWidth="1"/>
    <col min="15" max="15" width="10.5703125" bestFit="1" customWidth="1"/>
  </cols>
  <sheetData>
    <row r="1" spans="1:20" x14ac:dyDescent="0.25">
      <c r="L1" s="18" t="s">
        <v>39</v>
      </c>
    </row>
    <row r="2" spans="1:20" x14ac:dyDescent="0.25">
      <c r="K2" s="17" t="s">
        <v>33</v>
      </c>
      <c r="L2" s="17"/>
    </row>
    <row r="3" spans="1:20" x14ac:dyDescent="0.25">
      <c r="K3" s="19" t="s">
        <v>34</v>
      </c>
      <c r="L3" s="19"/>
      <c r="M3" s="19"/>
    </row>
    <row r="5" spans="1:20" x14ac:dyDescent="0.25">
      <c r="G5" s="20" t="s">
        <v>1</v>
      </c>
      <c r="H5" s="20"/>
      <c r="I5" s="20"/>
      <c r="J5" s="20"/>
      <c r="K5" s="20"/>
      <c r="L5" s="20"/>
      <c r="M5" s="2"/>
    </row>
    <row r="6" spans="1:20" x14ac:dyDescent="0.25">
      <c r="G6" s="22" t="s">
        <v>31</v>
      </c>
      <c r="H6" s="22"/>
      <c r="I6" s="22"/>
      <c r="J6" s="22"/>
      <c r="K6" s="22"/>
      <c r="L6" s="22"/>
      <c r="M6" s="22"/>
    </row>
    <row r="7" spans="1:20" ht="15.75" x14ac:dyDescent="0.25">
      <c r="A7" s="21" t="s">
        <v>36</v>
      </c>
      <c r="B7" s="19"/>
      <c r="C7" s="19"/>
      <c r="D7" s="19"/>
      <c r="E7" s="16"/>
      <c r="G7" s="2"/>
      <c r="H7" s="2"/>
      <c r="I7" s="20" t="s">
        <v>37</v>
      </c>
      <c r="J7" s="20"/>
      <c r="K7" s="20"/>
      <c r="L7" s="20"/>
      <c r="M7" s="20"/>
    </row>
    <row r="8" spans="1:20" x14ac:dyDescent="0.25">
      <c r="G8" s="2"/>
      <c r="H8" s="2"/>
      <c r="I8" s="2"/>
      <c r="J8" s="2"/>
      <c r="K8" s="2"/>
      <c r="L8" s="2"/>
      <c r="M8" s="2"/>
    </row>
    <row r="9" spans="1:20" x14ac:dyDescent="0.25">
      <c r="G9" s="2"/>
      <c r="H9" s="2"/>
      <c r="I9" s="23" t="s">
        <v>10</v>
      </c>
      <c r="J9" s="23"/>
      <c r="K9" s="23"/>
      <c r="L9" s="23"/>
      <c r="M9" s="2"/>
    </row>
    <row r="10" spans="1:20" ht="18.75" x14ac:dyDescent="0.3">
      <c r="A10" s="1" t="s">
        <v>0</v>
      </c>
      <c r="G10" s="2"/>
      <c r="H10" s="2"/>
      <c r="I10" s="20" t="s">
        <v>38</v>
      </c>
      <c r="J10" s="20"/>
      <c r="K10" s="20"/>
      <c r="L10" s="20"/>
      <c r="M10" s="20"/>
    </row>
    <row r="11" spans="1:20" x14ac:dyDescent="0.25">
      <c r="I11" s="24" t="s">
        <v>3</v>
      </c>
      <c r="J11" s="19"/>
      <c r="K11" s="10"/>
    </row>
    <row r="12" spans="1:20" x14ac:dyDescent="0.25">
      <c r="A12" t="s">
        <v>3</v>
      </c>
    </row>
    <row r="13" spans="1:20" ht="75" x14ac:dyDescent="0.25">
      <c r="A13" s="3" t="s">
        <v>2</v>
      </c>
      <c r="B13" s="3" t="s">
        <v>4</v>
      </c>
      <c r="C13" s="3" t="s">
        <v>5</v>
      </c>
      <c r="D13" s="3" t="s">
        <v>6</v>
      </c>
      <c r="E13" s="3" t="s">
        <v>30</v>
      </c>
      <c r="F13" s="25" t="s">
        <v>7</v>
      </c>
      <c r="G13" s="25"/>
      <c r="H13" s="25" t="s">
        <v>8</v>
      </c>
      <c r="I13" s="25"/>
      <c r="J13" s="3" t="s">
        <v>22</v>
      </c>
      <c r="K13" s="3" t="s">
        <v>35</v>
      </c>
      <c r="L13" s="3" t="s">
        <v>9</v>
      </c>
      <c r="N13" t="s">
        <v>3</v>
      </c>
      <c r="T13" t="s">
        <v>3</v>
      </c>
    </row>
    <row r="14" spans="1:20" x14ac:dyDescent="0.25">
      <c r="A14" s="4">
        <v>1</v>
      </c>
      <c r="B14" s="4" t="s">
        <v>10</v>
      </c>
      <c r="C14" s="4">
        <v>1</v>
      </c>
      <c r="D14" s="5">
        <v>22365</v>
      </c>
      <c r="E14" s="5">
        <v>22365</v>
      </c>
      <c r="F14" s="6"/>
      <c r="G14" s="5" t="s">
        <v>3</v>
      </c>
      <c r="H14" s="6" t="s">
        <v>3</v>
      </c>
      <c r="I14" s="5" t="s">
        <v>3</v>
      </c>
      <c r="J14" s="5"/>
      <c r="K14" s="5"/>
      <c r="L14" s="5">
        <v>22365</v>
      </c>
      <c r="O14" s="15" t="s">
        <v>3</v>
      </c>
    </row>
    <row r="15" spans="1:20" ht="30" x14ac:dyDescent="0.25">
      <c r="A15" s="4">
        <v>2</v>
      </c>
      <c r="B15" s="3" t="s">
        <v>11</v>
      </c>
      <c r="C15" s="4">
        <v>1</v>
      </c>
      <c r="D15" s="5">
        <v>17892</v>
      </c>
      <c r="E15" s="5">
        <v>17892</v>
      </c>
      <c r="F15" s="6"/>
      <c r="G15" s="5" t="s">
        <v>3</v>
      </c>
      <c r="H15" s="6">
        <v>0.15</v>
      </c>
      <c r="I15" s="5">
        <f>SUM(E15*15%)</f>
        <v>2683.7999999999997</v>
      </c>
      <c r="J15" s="5"/>
      <c r="K15" s="5"/>
      <c r="L15" s="5">
        <f>SUM(D15+I15)</f>
        <v>20575.8</v>
      </c>
    </row>
    <row r="16" spans="1:20" x14ac:dyDescent="0.25">
      <c r="A16" s="4">
        <v>3</v>
      </c>
      <c r="B16" s="4" t="s">
        <v>12</v>
      </c>
      <c r="C16" s="4">
        <v>1</v>
      </c>
      <c r="D16" s="5">
        <v>7092.9</v>
      </c>
      <c r="E16" s="5">
        <v>7092.9</v>
      </c>
      <c r="F16" s="6">
        <v>0.61</v>
      </c>
      <c r="G16" s="5">
        <f>SUM(D16*61%)</f>
        <v>4326.6689999999999</v>
      </c>
      <c r="H16" s="6">
        <v>0.72</v>
      </c>
      <c r="I16" s="5">
        <f>SUM(D16*72%)</f>
        <v>5106.8879999999999</v>
      </c>
      <c r="J16" s="5"/>
      <c r="K16" s="5"/>
      <c r="L16" s="5">
        <f>SUM(E16+G16+I16)</f>
        <v>16526.456999999999</v>
      </c>
      <c r="N16" s="15" t="s">
        <v>3</v>
      </c>
    </row>
    <row r="17" spans="1:17" x14ac:dyDescent="0.25">
      <c r="A17" s="4">
        <v>4</v>
      </c>
      <c r="B17" s="4" t="s">
        <v>12</v>
      </c>
      <c r="C17" s="4">
        <v>0.5</v>
      </c>
      <c r="D17" s="5">
        <v>7092.9</v>
      </c>
      <c r="E17" s="5">
        <v>3546.45</v>
      </c>
      <c r="F17" s="6"/>
      <c r="G17" s="5"/>
      <c r="H17" s="6"/>
      <c r="I17" s="5"/>
      <c r="J17" s="5"/>
      <c r="K17" s="5">
        <v>0</v>
      </c>
      <c r="L17" s="5">
        <f>SUM(E17:K17)</f>
        <v>3546.45</v>
      </c>
    </row>
    <row r="18" spans="1:17" x14ac:dyDescent="0.25">
      <c r="A18" s="4">
        <v>5</v>
      </c>
      <c r="B18" s="3" t="s">
        <v>13</v>
      </c>
      <c r="C18" s="4">
        <v>4</v>
      </c>
      <c r="D18" s="5">
        <v>3514.5</v>
      </c>
      <c r="E18" s="5">
        <v>3514.5</v>
      </c>
      <c r="F18" s="4"/>
      <c r="G18" s="5"/>
      <c r="H18" s="4"/>
      <c r="I18" s="5"/>
      <c r="J18" s="5">
        <v>489.85</v>
      </c>
      <c r="K18" s="5">
        <f t="shared" ref="K18:K23" si="0">SUM(8000-E18)</f>
        <v>4485.5</v>
      </c>
      <c r="L18" s="5">
        <f>SUM(((D18+K18)+J18)*4)</f>
        <v>33959.4</v>
      </c>
      <c r="Q18" t="s">
        <v>3</v>
      </c>
    </row>
    <row r="19" spans="1:17" ht="30" x14ac:dyDescent="0.25">
      <c r="A19" s="4">
        <v>6</v>
      </c>
      <c r="B19" s="3" t="s">
        <v>14</v>
      </c>
      <c r="C19" s="4">
        <v>1</v>
      </c>
      <c r="D19" s="5">
        <v>4217.3999999999996</v>
      </c>
      <c r="E19" s="5">
        <v>4217.3999999999996</v>
      </c>
      <c r="F19" s="4"/>
      <c r="G19" s="5"/>
      <c r="H19" s="4"/>
      <c r="I19" s="5"/>
      <c r="J19" s="5"/>
      <c r="K19" s="5">
        <f t="shared" si="0"/>
        <v>3782.6000000000004</v>
      </c>
      <c r="L19" s="5">
        <f>SUM(E19+K19)</f>
        <v>8000</v>
      </c>
      <c r="Q19" t="s">
        <v>3</v>
      </c>
    </row>
    <row r="20" spans="1:17" ht="45" x14ac:dyDescent="0.25">
      <c r="A20" s="4">
        <v>7</v>
      </c>
      <c r="B20" s="3" t="s">
        <v>15</v>
      </c>
      <c r="C20" s="4">
        <v>1</v>
      </c>
      <c r="D20" s="5">
        <v>6837.3</v>
      </c>
      <c r="E20" s="5">
        <v>6837.3</v>
      </c>
      <c r="F20" s="4"/>
      <c r="G20" s="5"/>
      <c r="H20" s="4"/>
      <c r="I20" s="5"/>
      <c r="J20" s="5"/>
      <c r="K20" s="5">
        <f t="shared" si="0"/>
        <v>1162.6999999999998</v>
      </c>
      <c r="L20" s="5">
        <f>SUM(E20+K20)</f>
        <v>8000</v>
      </c>
    </row>
    <row r="21" spans="1:17" ht="60" x14ac:dyDescent="0.25">
      <c r="A21" s="4">
        <v>8</v>
      </c>
      <c r="B21" s="3" t="s">
        <v>16</v>
      </c>
      <c r="C21" s="4">
        <v>2</v>
      </c>
      <c r="D21" s="5">
        <v>5048.1000000000004</v>
      </c>
      <c r="E21" s="5">
        <v>5048.1000000000004</v>
      </c>
      <c r="F21" s="4"/>
      <c r="G21" s="5"/>
      <c r="H21" s="4"/>
      <c r="I21" s="5"/>
      <c r="J21" s="5"/>
      <c r="K21" s="5">
        <f t="shared" si="0"/>
        <v>2951.8999999999996</v>
      </c>
      <c r="L21" s="5">
        <f>SUM(E21+K21)*2</f>
        <v>16000</v>
      </c>
    </row>
    <row r="22" spans="1:17" ht="30" x14ac:dyDescent="0.25">
      <c r="A22" s="4">
        <v>9</v>
      </c>
      <c r="B22" s="3" t="s">
        <v>17</v>
      </c>
      <c r="C22" s="4">
        <v>1</v>
      </c>
      <c r="D22" s="5">
        <v>5048.1000000000004</v>
      </c>
      <c r="E22" s="5">
        <v>5048.1000000000004</v>
      </c>
      <c r="F22" s="4"/>
      <c r="G22" s="5"/>
      <c r="H22" s="4"/>
      <c r="I22" s="5"/>
      <c r="J22" s="5"/>
      <c r="K22" s="5">
        <f t="shared" si="0"/>
        <v>2951.8999999999996</v>
      </c>
      <c r="L22" s="5">
        <f>SUM(E22+K22)</f>
        <v>8000</v>
      </c>
    </row>
    <row r="23" spans="1:17" x14ac:dyDescent="0.25">
      <c r="A23" s="4">
        <v>10</v>
      </c>
      <c r="B23" s="3" t="s">
        <v>18</v>
      </c>
      <c r="C23" s="4">
        <v>2</v>
      </c>
      <c r="D23" s="5">
        <v>4217.3999999999996</v>
      </c>
      <c r="E23" s="5">
        <v>4217.3999999999996</v>
      </c>
      <c r="F23" s="4"/>
      <c r="G23" s="5"/>
      <c r="H23" s="4"/>
      <c r="I23" s="5"/>
      <c r="J23" s="5"/>
      <c r="K23" s="5">
        <f t="shared" si="0"/>
        <v>3782.6000000000004</v>
      </c>
      <c r="L23" s="5">
        <f>SUM(E23+K23)*2</f>
        <v>16000</v>
      </c>
    </row>
    <row r="24" spans="1:17" ht="45" x14ac:dyDescent="0.25">
      <c r="A24" s="4">
        <v>11</v>
      </c>
      <c r="B24" s="3" t="s">
        <v>27</v>
      </c>
      <c r="C24" s="4">
        <v>4</v>
      </c>
      <c r="D24" s="5">
        <v>5303.7</v>
      </c>
      <c r="E24" s="5">
        <v>5303.7</v>
      </c>
      <c r="F24" s="4"/>
      <c r="G24" s="5"/>
      <c r="H24" s="4"/>
      <c r="I24" s="5"/>
      <c r="J24" s="5">
        <v>739.56</v>
      </c>
      <c r="K24" s="5">
        <f>SUM((8000-E24))</f>
        <v>2696.3</v>
      </c>
      <c r="L24" s="5">
        <f>SUM((E24+J24+K24)*4)</f>
        <v>34958.240000000005</v>
      </c>
      <c r="O24" s="15"/>
    </row>
    <row r="25" spans="1:17" x14ac:dyDescent="0.25">
      <c r="A25" s="4">
        <v>12</v>
      </c>
      <c r="B25" s="3" t="s">
        <v>23</v>
      </c>
      <c r="C25" s="4">
        <v>1</v>
      </c>
      <c r="D25" s="5">
        <v>3514.5</v>
      </c>
      <c r="E25" s="5">
        <v>3514.5</v>
      </c>
      <c r="F25" s="4"/>
      <c r="G25" s="5"/>
      <c r="H25" s="4"/>
      <c r="I25" s="5"/>
      <c r="J25" s="5"/>
      <c r="K25" s="5">
        <f t="shared" ref="K25:K30" si="1">SUM(8000-E25)</f>
        <v>4485.5</v>
      </c>
      <c r="L25" s="5">
        <f>SUM(E25+K25)</f>
        <v>8000</v>
      </c>
    </row>
    <row r="26" spans="1:17" ht="45" x14ac:dyDescent="0.25">
      <c r="A26" s="4">
        <v>13</v>
      </c>
      <c r="B26" s="3" t="s">
        <v>24</v>
      </c>
      <c r="C26" s="4">
        <v>1</v>
      </c>
      <c r="D26" s="5">
        <v>5048.1000000000004</v>
      </c>
      <c r="E26" s="5">
        <v>5048.1000000000004</v>
      </c>
      <c r="F26" s="4"/>
      <c r="G26" s="5"/>
      <c r="H26" s="4"/>
      <c r="I26" s="5"/>
      <c r="J26" s="5"/>
      <c r="K26" s="5">
        <f t="shared" si="1"/>
        <v>2951.8999999999996</v>
      </c>
      <c r="L26" s="5">
        <f>SUM(E26+K26)</f>
        <v>8000</v>
      </c>
      <c r="N26" s="15" t="s">
        <v>3</v>
      </c>
    </row>
    <row r="27" spans="1:17" ht="45" x14ac:dyDescent="0.25">
      <c r="A27" s="4">
        <v>14</v>
      </c>
      <c r="B27" s="3" t="s">
        <v>25</v>
      </c>
      <c r="C27" s="4">
        <v>1</v>
      </c>
      <c r="D27" s="5">
        <v>3514.5</v>
      </c>
      <c r="E27" s="5">
        <v>3514.5</v>
      </c>
      <c r="F27" s="4"/>
      <c r="G27" s="5"/>
      <c r="H27" s="4"/>
      <c r="I27" s="5"/>
      <c r="J27" s="5"/>
      <c r="K27" s="5">
        <f t="shared" si="1"/>
        <v>4485.5</v>
      </c>
      <c r="L27" s="5">
        <f t="shared" ref="L27:L31" si="2">SUM(E27+K27)</f>
        <v>8000</v>
      </c>
    </row>
    <row r="28" spans="1:17" ht="30" x14ac:dyDescent="0.25">
      <c r="A28" s="4">
        <v>15</v>
      </c>
      <c r="B28" s="3" t="s">
        <v>26</v>
      </c>
      <c r="C28" s="4">
        <v>1</v>
      </c>
      <c r="D28" s="5">
        <v>4281.3</v>
      </c>
      <c r="E28" s="5">
        <v>4281.3</v>
      </c>
      <c r="F28" s="4"/>
      <c r="G28" s="5"/>
      <c r="H28" s="4"/>
      <c r="I28" s="5"/>
      <c r="J28" s="5"/>
      <c r="K28" s="5">
        <f t="shared" si="1"/>
        <v>3718.7</v>
      </c>
      <c r="L28" s="5">
        <f t="shared" si="2"/>
        <v>8000</v>
      </c>
    </row>
    <row r="29" spans="1:17" ht="45" x14ac:dyDescent="0.25">
      <c r="A29" s="4">
        <v>16</v>
      </c>
      <c r="B29" s="3" t="s">
        <v>28</v>
      </c>
      <c r="C29" s="4">
        <v>1</v>
      </c>
      <c r="D29" s="5">
        <v>7444.35</v>
      </c>
      <c r="E29" s="5">
        <v>7444.35</v>
      </c>
      <c r="F29" s="4"/>
      <c r="G29" s="5"/>
      <c r="H29" s="4"/>
      <c r="I29" s="5"/>
      <c r="J29" s="5"/>
      <c r="K29" s="5">
        <f t="shared" si="1"/>
        <v>555.64999999999964</v>
      </c>
      <c r="L29" s="5">
        <f t="shared" si="2"/>
        <v>8000</v>
      </c>
      <c r="Q29" s="15" t="s">
        <v>3</v>
      </c>
    </row>
    <row r="30" spans="1:17" ht="30" x14ac:dyDescent="0.25">
      <c r="A30" s="4">
        <v>17</v>
      </c>
      <c r="B30" s="3" t="s">
        <v>21</v>
      </c>
      <c r="C30" s="4">
        <v>1</v>
      </c>
      <c r="D30" s="5">
        <v>4888.3500000000004</v>
      </c>
      <c r="E30" s="5">
        <v>4888.3500000000004</v>
      </c>
      <c r="F30" s="4"/>
      <c r="G30" s="5"/>
      <c r="H30" s="4"/>
      <c r="I30" s="5"/>
      <c r="J30" s="5"/>
      <c r="K30" s="5">
        <f t="shared" si="1"/>
        <v>3111.6499999999996</v>
      </c>
      <c r="L30" s="5">
        <f t="shared" si="2"/>
        <v>8000</v>
      </c>
    </row>
    <row r="31" spans="1:17" ht="75" x14ac:dyDescent="0.25">
      <c r="A31" s="4">
        <v>18</v>
      </c>
      <c r="B31" s="3" t="s">
        <v>29</v>
      </c>
      <c r="C31" s="4">
        <v>0.5</v>
      </c>
      <c r="D31" s="5">
        <v>7060.95</v>
      </c>
      <c r="E31" s="5">
        <v>3530.48</v>
      </c>
      <c r="F31" s="4"/>
      <c r="G31" s="5"/>
      <c r="H31" s="4"/>
      <c r="I31" s="5"/>
      <c r="J31" s="5"/>
      <c r="K31" s="5"/>
      <c r="L31" s="5">
        <f t="shared" si="2"/>
        <v>3530.48</v>
      </c>
      <c r="N31" s="15" t="s">
        <v>3</v>
      </c>
    </row>
    <row r="32" spans="1:17" x14ac:dyDescent="0.25">
      <c r="A32" s="4" t="s">
        <v>3</v>
      </c>
      <c r="B32" s="7" t="s">
        <v>19</v>
      </c>
      <c r="C32" s="8">
        <v>25</v>
      </c>
      <c r="D32" s="9">
        <f>SUM(D14:D31)</f>
        <v>124381.35000000002</v>
      </c>
      <c r="E32" s="9">
        <f>SUM(E14:E31)</f>
        <v>117304.43000000002</v>
      </c>
      <c r="F32" s="8"/>
      <c r="G32" s="9">
        <f>SUM(G14:G30)</f>
        <v>4326.6689999999999</v>
      </c>
      <c r="H32" s="8"/>
      <c r="I32" s="9">
        <f>SUM(I14:I30)</f>
        <v>7790.6880000000001</v>
      </c>
      <c r="J32" s="9">
        <f>SUM(J14:J30)</f>
        <v>1229.4099999999999</v>
      </c>
      <c r="K32" s="9">
        <f>SUM(K14:K30)</f>
        <v>41122.399999999994</v>
      </c>
      <c r="L32" s="9">
        <f>SUM(L14:L31)</f>
        <v>239461.82700000002</v>
      </c>
    </row>
    <row r="34" spans="2:19" x14ac:dyDescent="0.25">
      <c r="B34" s="20" t="s">
        <v>11</v>
      </c>
      <c r="C34" s="20"/>
      <c r="D34" s="20" t="s">
        <v>20</v>
      </c>
      <c r="E34" s="20"/>
      <c r="F34" s="20"/>
      <c r="G34" s="20"/>
      <c r="H34" s="20" t="s">
        <v>32</v>
      </c>
      <c r="I34" s="20"/>
      <c r="J34" s="20"/>
      <c r="K34" s="11"/>
    </row>
    <row r="35" spans="2:19" ht="18.75" x14ac:dyDescent="0.25">
      <c r="P35" s="12"/>
      <c r="Q35" s="12"/>
      <c r="R35" s="13"/>
      <c r="S35" s="12"/>
    </row>
    <row r="36" spans="2:19" ht="18.75" x14ac:dyDescent="0.25">
      <c r="P36" s="12"/>
      <c r="Q36" s="12"/>
      <c r="R36" s="13"/>
      <c r="S36" s="12"/>
    </row>
    <row r="37" spans="2:19" ht="18.75" x14ac:dyDescent="0.25">
      <c r="P37" s="12"/>
      <c r="Q37" s="12"/>
      <c r="R37" s="13"/>
      <c r="S37" s="12"/>
    </row>
    <row r="38" spans="2:19" ht="18.75" x14ac:dyDescent="0.25">
      <c r="P38" s="12"/>
      <c r="Q38" s="12"/>
      <c r="R38" s="13"/>
      <c r="S38" s="12"/>
    </row>
    <row r="39" spans="2:19" ht="18.75" x14ac:dyDescent="0.25">
      <c r="P39" s="12"/>
      <c r="Q39" s="12"/>
      <c r="R39" s="13"/>
      <c r="S39" s="12"/>
    </row>
    <row r="40" spans="2:19" ht="18.75" x14ac:dyDescent="0.25">
      <c r="P40" s="12"/>
      <c r="Q40" s="12"/>
      <c r="R40" s="13"/>
      <c r="S40" s="12"/>
    </row>
    <row r="41" spans="2:19" ht="18.75" x14ac:dyDescent="0.25">
      <c r="P41" s="12"/>
      <c r="Q41" s="12"/>
      <c r="R41" s="13"/>
      <c r="S41" s="12"/>
    </row>
    <row r="42" spans="2:19" ht="18.75" x14ac:dyDescent="0.25">
      <c r="P42" s="12"/>
      <c r="Q42" s="13"/>
      <c r="R42" s="13"/>
      <c r="S42" s="12"/>
    </row>
    <row r="43" spans="2:19" ht="18.75" x14ac:dyDescent="0.25">
      <c r="N43" s="15" t="e">
        <f>SUM(#REF!-#REF!-#REF!-#REF!-#REF!-#REF!-#REF!)</f>
        <v>#REF!</v>
      </c>
      <c r="P43" s="12"/>
      <c r="Q43" s="13"/>
      <c r="R43" s="13"/>
      <c r="S43" s="12"/>
    </row>
    <row r="44" spans="2:19" ht="18.75" x14ac:dyDescent="0.25">
      <c r="P44" s="13"/>
      <c r="Q44" s="13"/>
      <c r="R44" s="13"/>
      <c r="S44" s="14"/>
    </row>
  </sheetData>
  <mergeCells count="13">
    <mergeCell ref="B34:C34"/>
    <mergeCell ref="D34:G34"/>
    <mergeCell ref="H34:J34"/>
    <mergeCell ref="I9:L9"/>
    <mergeCell ref="I10:M10"/>
    <mergeCell ref="I11:J11"/>
    <mergeCell ref="F13:G13"/>
    <mergeCell ref="H13:I13"/>
    <mergeCell ref="K3:M3"/>
    <mergeCell ref="G5:L5"/>
    <mergeCell ref="A7:D7"/>
    <mergeCell ref="G6:M6"/>
    <mergeCell ref="I7:M7"/>
  </mergeCells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Chmyrenko</cp:lastModifiedBy>
  <cp:lastPrinted>2024-03-19T09:49:15Z</cp:lastPrinted>
  <dcterms:created xsi:type="dcterms:W3CDTF">2016-11-16T10:13:53Z</dcterms:created>
  <dcterms:modified xsi:type="dcterms:W3CDTF">2024-03-29T08:24:40Z</dcterms:modified>
</cp:coreProperties>
</file>