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 5" sheetId="6" r:id="rId1"/>
    <sheet name="Лист2" sheetId="8" r:id="rId2"/>
  </sheets>
  <definedNames>
    <definedName name="_xlnm.Print_Area" localSheetId="0">'додаток 5'!$A$1:$J$87</definedName>
  </definedNames>
  <calcPr calcId="145621"/>
</workbook>
</file>

<file path=xl/calcChain.xml><?xml version="1.0" encoding="utf-8"?>
<calcChain xmlns="http://schemas.openxmlformats.org/spreadsheetml/2006/main">
  <c r="F80" i="6" l="1"/>
  <c r="E80" i="6"/>
  <c r="H16" i="6" l="1"/>
  <c r="H29" i="6"/>
  <c r="H36" i="6"/>
  <c r="G68" i="6"/>
  <c r="H82" i="6"/>
  <c r="G81" i="6"/>
  <c r="I44" i="6"/>
  <c r="H44" i="6"/>
  <c r="G45" i="6"/>
  <c r="G49" i="6"/>
  <c r="J49" i="6"/>
  <c r="F49" i="6"/>
  <c r="E49" i="6"/>
  <c r="F45" i="6"/>
  <c r="E45" i="6"/>
  <c r="H25" i="6"/>
  <c r="G26" i="6"/>
  <c r="G44" i="6" l="1"/>
  <c r="F62" i="6"/>
  <c r="E62" i="6" l="1"/>
  <c r="F61" i="6" l="1"/>
  <c r="E61" i="6"/>
  <c r="E19" i="6"/>
  <c r="E23" i="6" s="1"/>
  <c r="E25" i="6" s="1"/>
  <c r="E28" i="6" s="1"/>
  <c r="E17" i="6"/>
  <c r="F17" i="6"/>
  <c r="H61" i="6" l="1"/>
  <c r="H60" i="6" s="1"/>
  <c r="G54" i="6"/>
  <c r="I52" i="6"/>
  <c r="J52" i="6"/>
  <c r="H53" i="6"/>
  <c r="G53" i="6" s="1"/>
  <c r="J42" i="6"/>
  <c r="I42" i="6"/>
  <c r="G42" i="6" s="1"/>
  <c r="H52" i="6" l="1"/>
  <c r="H40" i="6"/>
  <c r="H24" i="6"/>
  <c r="G52" i="6" l="1"/>
  <c r="H43" i="6"/>
  <c r="G67" i="6" l="1"/>
  <c r="H28" i="6"/>
  <c r="G83" i="6" l="1"/>
  <c r="G82" i="6"/>
  <c r="G80" i="6"/>
  <c r="H78" i="6"/>
  <c r="G79" i="6" l="1"/>
  <c r="J78" i="6"/>
  <c r="I78" i="6"/>
  <c r="G78" i="6" s="1"/>
  <c r="H41" i="6" l="1"/>
  <c r="H37" i="6"/>
  <c r="G30" i="6"/>
  <c r="H27" i="6" l="1"/>
  <c r="H17" i="6"/>
  <c r="F19" i="6" l="1"/>
  <c r="F23" i="6" l="1"/>
  <c r="F25" i="6" s="1"/>
  <c r="G18" i="6"/>
  <c r="F28" i="6" l="1"/>
  <c r="J51" i="6"/>
  <c r="G51" i="6"/>
  <c r="G77" i="6" l="1"/>
  <c r="G76" i="6"/>
  <c r="G75" i="6"/>
  <c r="G74" i="6"/>
  <c r="G73" i="6"/>
  <c r="G72" i="6"/>
  <c r="G71" i="6"/>
  <c r="J70" i="6"/>
  <c r="I70" i="6"/>
  <c r="H70" i="6"/>
  <c r="G69" i="6"/>
  <c r="G63" i="6"/>
  <c r="G62" i="6"/>
  <c r="G61" i="6"/>
  <c r="J60" i="6"/>
  <c r="J58" i="6" s="1"/>
  <c r="I60" i="6"/>
  <c r="H58" i="6"/>
  <c r="G59" i="6"/>
  <c r="G55" i="6"/>
  <c r="G50" i="6"/>
  <c r="J45" i="6"/>
  <c r="J44" i="6" s="1"/>
  <c r="G43" i="6"/>
  <c r="G41" i="6"/>
  <c r="G40" i="6"/>
  <c r="G39" i="6"/>
  <c r="J38" i="6"/>
  <c r="I38" i="6"/>
  <c r="H38" i="6"/>
  <c r="G37" i="6"/>
  <c r="G36" i="6"/>
  <c r="J35" i="6"/>
  <c r="I35" i="6"/>
  <c r="I14" i="6" s="1"/>
  <c r="G31" i="6"/>
  <c r="G29" i="6"/>
  <c r="G28" i="6"/>
  <c r="G27" i="6"/>
  <c r="G25" i="6"/>
  <c r="G24" i="6"/>
  <c r="G23" i="6"/>
  <c r="G19" i="6"/>
  <c r="G17" i="6"/>
  <c r="G16" i="6"/>
  <c r="G15" i="6"/>
  <c r="J14" i="6" l="1"/>
  <c r="I13" i="6"/>
  <c r="I58" i="6"/>
  <c r="I57" i="6" s="1"/>
  <c r="I56" i="6" s="1"/>
  <c r="G60" i="6"/>
  <c r="G58" i="6" s="1"/>
  <c r="J13" i="6"/>
  <c r="H57" i="6"/>
  <c r="H56" i="6" s="1"/>
  <c r="J57" i="6"/>
  <c r="J56" i="6" s="1"/>
  <c r="H35" i="6"/>
  <c r="H14" i="6" s="1"/>
  <c r="G70" i="6"/>
  <c r="G38" i="6"/>
  <c r="I84" i="6" l="1"/>
  <c r="J84" i="6"/>
  <c r="G35" i="6"/>
  <c r="G57" i="6"/>
  <c r="G56" i="6" s="1"/>
  <c r="H13" i="6"/>
  <c r="H84" i="6" s="1"/>
  <c r="H94" i="6" s="1"/>
  <c r="G14" i="6"/>
  <c r="G13" i="6" s="1"/>
  <c r="K84" i="6" l="1"/>
  <c r="G84" i="6"/>
</calcChain>
</file>

<file path=xl/sharedStrings.xml><?xml version="1.0" encoding="utf-8"?>
<sst xmlns="http://schemas.openxmlformats.org/spreadsheetml/2006/main" count="303" uniqueCount="192">
  <si>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</si>
  <si>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</si>
  <si>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</si>
  <si>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</si>
  <si>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</si>
  <si>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</si>
  <si>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</si>
  <si>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</si>
  <si>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</si>
  <si>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</si>
  <si>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</si>
  <si>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</si>
  <si>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</si>
  <si>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</si>
  <si>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</si>
  <si>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</si>
  <si>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</si>
  <si>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</si>
  <si>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</si>
  <si>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</si>
  <si>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</si>
  <si>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</si>
  <si>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</si>
  <si>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</si>
  <si>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</si>
  <si>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</si>
  <si>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</si>
  <si>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</si>
  <si>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</si>
  <si>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</si>
  <si>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</si>
  <si>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</si>
  <si>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</si>
  <si>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</si>
  <si>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</si>
  <si>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</si>
  <si>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</si>
  <si>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</si>
  <si>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</si>
  <si>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</si>
  <si>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</si>
  <si>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</si>
  <si>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</si>
  <si>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</si>
  <si>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</si>
  <si>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</si>
  <si>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</si>
  <si>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</si>
  <si>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</si>
  <si>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</si>
  <si>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</si>
  <si>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</si>
  <si>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</si>
  <si>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</si>
  <si>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</si>
  <si>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</si>
  <si>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</si>
  <si>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</si>
  <si>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</si>
  <si>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</si>
  <si>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</si>
  <si>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</si>
  <si>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</si>
  <si>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</si>
  <si>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</si>
  <si>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</si>
  <si>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</si>
  <si>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</si>
  <si>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</si>
  <si>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</si>
  <si>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</si>
  <si>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</si>
  <si>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</si>
  <si>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</si>
  <si>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</si>
  <si>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Секретар сільської ради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</si>
  <si>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</si>
  <si>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</si>
  <si>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</si>
  <si>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</si>
  <si>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</si>
  <si>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</si>
  <si>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</si>
  <si>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</si>
  <si>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</si>
  <si>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</si>
  <si>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</si>
  <si>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</si>
  <si>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</si>
  <si>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</si>
  <si>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</si>
  <si>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</si>
  <si>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</si>
  <si>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</si>
  <si>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</si>
  <si>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</si>
  <si>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</si>
  <si>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</si>
  <si>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</si>
  <si>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</si>
  <si>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</si>
  <si>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</si>
  <si>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</si>
  <si>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</si>
  <si>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</si>
  <si>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</si>
  <si>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</si>
  <si>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</si>
  <si>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</si>
  <si>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</si>
  <si>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</si>
  <si>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</si>
  <si>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</si>
  <si>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</si>
  <si>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</si>
  <si>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</si>
  <si>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</si>
  <si>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</si>
  <si>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</si>
  <si>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</si>
  <si>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</si>
  <si>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</si>
  <si>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</si>
  <si>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</si>
  <si>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</si>
  <si>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</si>
  <si>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</si>
  <si>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</si>
  <si>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</si>
  <si>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</si>
  <si>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</si>
  <si>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</si>
  <si>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</si>
  <si>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</si>
  <si>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</si>
  <si>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</si>
  <si>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 xml:space="preserve">Тетяна   ДІБРОВА 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</si>
  <si>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</si>
  <si>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</si>
  <si>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</si>
  <si>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</si>
  <si>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</si>
  <si>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</si>
  <si>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</si>
  <si>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</si>
  <si>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</si>
  <si>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</si>
  <si>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рішення сільської ради від 22.12.2022 року № 45-16/VIII</t>
  </si>
  <si>
    <t xml:space="preserve">рішення сільської ради від 22.12.2022 року № 45-17/VIII </t>
  </si>
  <si>
    <t>Додаток 5</t>
  </si>
  <si>
    <t>Комплексна програма розвитку надання соціальних послуг КЗ «ЦНСП Білозірської сільської ради» на 2023 рік»</t>
  </si>
  <si>
    <t>0215061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</si>
  <si>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</si>
  <si>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зсу</t>
  </si>
  <si>
    <t>0490</t>
  </si>
  <si>
    <t>Програма розвитку охорони здоров’я   Білозірської сільської територіальної громади на 2021-2025 роки (зі зсінами)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</si>
  <si>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</si>
  <si>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</si>
  <si>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</si>
  <si>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</si>
  <si>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</si>
  <si>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</si>
  <si>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</si>
  <si>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</si>
  <si>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Програми  «Забезпечення пожежної безпеки у Білозірській ТГ на 2021-2025 роки» (зі змінами)</t>
  </si>
  <si>
    <t>Програма «Членські внески на 2021-2025 роки» (зі змінами)</t>
  </si>
  <si>
    <t>Про затвердження цільової Програми підтримки Збройних Сил України в 2023-2025 роках (зі змінами)</t>
  </si>
  <si>
    <t xml:space="preserve"> Рішення сесії від 22.12.2022 року  №  45-19/VIII, зміни від 28.02.2023 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</si>
  <si>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</si>
  <si>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</si>
  <si>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</si>
  <si>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</si>
  <si>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</si>
  <si>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</si>
  <si>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</si>
  <si>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</si>
  <si>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</si>
  <si>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</si>
  <si>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</si>
  <si>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</si>
  <si>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</si>
  <si>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</si>
  <si>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r>
      <t xml:space="preserve"> рішення сільської ради від 22.12.2020 року № 4-30/VIII, </t>
    </r>
    <r>
      <rPr>
        <sz val="10"/>
        <color rgb="FFFF0000"/>
        <rFont val="Times New Roman"/>
        <family val="1"/>
        <charset val="204"/>
      </rPr>
      <t>зміни</t>
    </r>
    <r>
      <rPr>
        <sz val="10"/>
        <rFont val="Times New Roman"/>
        <family val="1"/>
        <charset val="204"/>
      </rPr>
      <t xml:space="preserve"> від 16.04.2021.№11-2/VІІІ, від 29.03.2023 № 48-4/VІІІ</t>
    </r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</si>
  <si>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</si>
  <si>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</si>
  <si>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</si>
  <si>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</si>
  <si>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</si>
  <si>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(в редакції рішення сесії  від 29.03.2023 р.№ 48-6/VIII)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</si>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</sst>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top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4"/>
  <sheetViews>
    <sheetView tabSelected="1" view="pageBreakPreview" zoomScale="85" zoomScaleNormal="100" zoomScaleSheetLayoutView="85" zoomScalePageLayoutView="95" workbookViewId="0">
      <selection activeCell="E87" sqref="E87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41.42578125" style="1" customWidth="1"/>
    <col min="6" max="6" width="29.425781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90" t="s">
        <v>149</v>
      </c>
      <c r="J1" s="90"/>
      <c r="K1" s="9"/>
    </row>
    <row r="2" spans="1:12" s="11" customFormat="1" ht="15" customHeight="1" x14ac:dyDescent="0.2">
      <c r="A2" s="10"/>
      <c r="B2" s="10"/>
      <c r="D2" s="12"/>
      <c r="E2" s="12"/>
      <c r="F2" s="93" t="s">
        <v>146</v>
      </c>
      <c r="G2" s="93"/>
      <c r="H2" s="93"/>
      <c r="I2" s="93"/>
      <c r="J2" s="93"/>
      <c r="K2" s="12"/>
    </row>
    <row r="3" spans="1:12" s="11" customFormat="1" ht="12" customHeight="1" x14ac:dyDescent="0.2">
      <c r="A3" s="10"/>
      <c r="B3" s="10"/>
      <c r="D3" s="13"/>
      <c r="E3" s="13"/>
      <c r="F3" s="93"/>
      <c r="G3" s="93"/>
      <c r="H3" s="93"/>
      <c r="I3" s="93"/>
      <c r="J3" s="93"/>
      <c r="K3" s="13"/>
    </row>
    <row r="4" spans="1:12" s="11" customFormat="1" ht="15" customHeight="1" x14ac:dyDescent="0.2">
      <c r="A4" s="10"/>
      <c r="B4" s="10"/>
      <c r="D4" s="13"/>
      <c r="E4" s="13"/>
      <c r="F4" s="94" t="s">
        <v>188</v>
      </c>
      <c r="G4" s="94"/>
      <c r="H4" s="94"/>
      <c r="I4" s="94"/>
      <c r="J4" s="94"/>
      <c r="K4" s="13"/>
    </row>
    <row r="5" spans="1:12" s="56" customFormat="1" ht="20.100000000000001" customHeight="1" x14ac:dyDescent="0.3">
      <c r="A5" s="55"/>
      <c r="B5" s="91" t="s">
        <v>78</v>
      </c>
      <c r="C5" s="91"/>
      <c r="D5" s="91"/>
      <c r="E5" s="91"/>
      <c r="F5" s="91"/>
      <c r="G5" s="91"/>
      <c r="H5" s="91"/>
      <c r="I5" s="91"/>
      <c r="J5" s="91"/>
      <c r="K5" s="91"/>
      <c r="L5" s="55"/>
    </row>
    <row r="6" spans="1:12" s="56" customFormat="1" ht="11.1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s="56" customFormat="1" ht="20.25" customHeight="1" x14ac:dyDescent="0.3">
      <c r="A7" s="55"/>
      <c r="B7" s="57"/>
      <c r="C7" s="57"/>
      <c r="D7" s="57"/>
      <c r="E7" s="92">
        <v>2350100000</v>
      </c>
      <c r="F7" s="92"/>
      <c r="G7" s="57"/>
      <c r="H7" s="57"/>
      <c r="I7" s="55"/>
      <c r="J7" s="55"/>
      <c r="K7" s="55"/>
      <c r="L7" s="55"/>
    </row>
    <row r="8" spans="1:12" s="56" customFormat="1" ht="12" customHeight="1" x14ac:dyDescent="0.3">
      <c r="A8" s="55"/>
      <c r="B8" s="57"/>
      <c r="C8" s="57"/>
      <c r="D8" s="57"/>
      <c r="E8" s="89" t="s">
        <v>0</v>
      </c>
      <c r="F8" s="89"/>
      <c r="G8" s="55"/>
      <c r="H8" s="55"/>
      <c r="I8" s="55"/>
      <c r="J8" s="55"/>
      <c r="K8" s="55"/>
      <c r="L8" s="55"/>
    </row>
    <row r="9" spans="1:12" s="15" customFormat="1" ht="14.1" customHeight="1" x14ac:dyDescent="0.25">
      <c r="A9" s="14"/>
      <c r="B9" s="88"/>
      <c r="C9" s="88"/>
      <c r="D9" s="88"/>
      <c r="E9" s="88"/>
      <c r="F9" s="14"/>
      <c r="G9" s="14"/>
      <c r="H9" s="14"/>
      <c r="I9" s="14"/>
      <c r="J9" s="14" t="s">
        <v>79</v>
      </c>
      <c r="K9" s="14"/>
      <c r="L9" s="14"/>
    </row>
    <row r="10" spans="1:12" ht="27.75" customHeight="1" x14ac:dyDescent="0.25">
      <c r="A10" s="87" t="s">
        <v>76</v>
      </c>
      <c r="B10" s="87" t="s">
        <v>11</v>
      </c>
      <c r="C10" s="87" t="s">
        <v>12</v>
      </c>
      <c r="D10" s="87" t="s">
        <v>80</v>
      </c>
      <c r="E10" s="87" t="s">
        <v>81</v>
      </c>
      <c r="F10" s="87" t="s">
        <v>82</v>
      </c>
      <c r="G10" s="87" t="s">
        <v>1</v>
      </c>
      <c r="H10" s="87" t="s">
        <v>10</v>
      </c>
      <c r="I10" s="87" t="s">
        <v>2</v>
      </c>
      <c r="J10" s="87"/>
      <c r="K10" s="17"/>
    </row>
    <row r="11" spans="1:12" ht="119.25" customHeight="1" x14ac:dyDescent="0.25">
      <c r="A11" s="87"/>
      <c r="B11" s="87"/>
      <c r="C11" s="87"/>
      <c r="D11" s="87"/>
      <c r="E11" s="87"/>
      <c r="F11" s="87"/>
      <c r="G11" s="87"/>
      <c r="H11" s="87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83</v>
      </c>
      <c r="H12" s="16" t="s">
        <v>84</v>
      </c>
      <c r="I12" s="18" t="s">
        <v>85</v>
      </c>
      <c r="J12" s="19" t="s">
        <v>86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3"/>
      <c r="G13" s="21">
        <f>G14</f>
        <v>15373879</v>
      </c>
      <c r="H13" s="21">
        <f>H14</f>
        <v>12659879</v>
      </c>
      <c r="I13" s="22">
        <f>I14</f>
        <v>2714000</v>
      </c>
      <c r="J13" s="21">
        <f>J14</f>
        <v>2699000</v>
      </c>
      <c r="K13" s="17"/>
    </row>
    <row r="14" spans="1:12" ht="24.75" customHeight="1" x14ac:dyDescent="0.25">
      <c r="A14" s="3" t="s">
        <v>16</v>
      </c>
      <c r="B14" s="3"/>
      <c r="C14" s="3"/>
      <c r="D14" s="20" t="s">
        <v>15</v>
      </c>
      <c r="E14" s="3"/>
      <c r="F14" s="3"/>
      <c r="G14" s="21">
        <f t="shared" ref="G14:G28" si="0">H14+I14</f>
        <v>15373879</v>
      </c>
      <c r="H14" s="21">
        <f>H16+H17+H18+H19+H23+H25+H28+H29+H31+H35+H38+H41+H43+H52+H55+H15+H50+H51+H42+H27+H24+H30+H26+H44</f>
        <v>12659879</v>
      </c>
      <c r="I14" s="21">
        <f>I16+I17+I18+I19+I23+I25+I28+I29+I31+I35+I38+I41+I43+I52+I55+I15+I50+I51+I42+I27+I24+I30+I26+I44</f>
        <v>2714000</v>
      </c>
      <c r="J14" s="21">
        <f>J16+J17+J18+J19+J23+J25+J28+J29+J31+J35+J38+J41+J43+J52+J55+J15+J50+J51+J42+J27+J24+J30+J26+J44</f>
        <v>2699000</v>
      </c>
      <c r="K14" s="17"/>
    </row>
    <row r="15" spans="1:12" ht="49.5" customHeight="1" x14ac:dyDescent="0.25">
      <c r="A15" s="74" t="s">
        <v>87</v>
      </c>
      <c r="B15" s="74" t="s">
        <v>73</v>
      </c>
      <c r="C15" s="18" t="s">
        <v>69</v>
      </c>
      <c r="D15" s="23" t="s">
        <v>88</v>
      </c>
      <c r="E15" s="24" t="s">
        <v>89</v>
      </c>
      <c r="F15" s="24" t="s">
        <v>189</v>
      </c>
      <c r="G15" s="21">
        <f t="shared" si="0"/>
        <v>17000</v>
      </c>
      <c r="H15" s="26">
        <v>17000</v>
      </c>
      <c r="I15" s="25">
        <v>0</v>
      </c>
      <c r="J15" s="26">
        <v>0</v>
      </c>
      <c r="K15" s="17"/>
    </row>
    <row r="16" spans="1:12" ht="68.25" customHeight="1" x14ac:dyDescent="0.25">
      <c r="A16" s="16" t="s">
        <v>17</v>
      </c>
      <c r="B16" s="16" t="s">
        <v>90</v>
      </c>
      <c r="C16" s="16" t="s">
        <v>18</v>
      </c>
      <c r="D16" s="24" t="s">
        <v>19</v>
      </c>
      <c r="E16" s="24" t="s">
        <v>155</v>
      </c>
      <c r="F16" s="24" t="s">
        <v>169</v>
      </c>
      <c r="G16" s="21">
        <f t="shared" si="0"/>
        <v>1338000</v>
      </c>
      <c r="H16" s="26">
        <f>1125000+43000+170000</f>
        <v>1338000</v>
      </c>
      <c r="I16" s="25">
        <v>0</v>
      </c>
      <c r="J16" s="26">
        <v>0</v>
      </c>
      <c r="K16" s="17"/>
    </row>
    <row r="17" spans="1:1025" ht="81.75" customHeight="1" x14ac:dyDescent="0.25">
      <c r="A17" s="16" t="s">
        <v>20</v>
      </c>
      <c r="B17" s="16" t="s">
        <v>91</v>
      </c>
      <c r="C17" s="16" t="s">
        <v>21</v>
      </c>
      <c r="D17" s="24" t="s">
        <v>22</v>
      </c>
      <c r="E17" s="24" t="str">
        <f>E16</f>
        <v>Програма розвитку охорони здоров’я   Білозірської сільської територіальної громади на 2021-2025 роки (зі зсінами)</v>
      </c>
      <c r="F17" s="24" t="str">
        <f>F16</f>
        <v>рішення сільської ради від 22.12.2020 року № 4-23/VIII, зміни від 22.12.2021 № 25-18/VIII, 30.01.2023 №46-4/VIII, 28.02.2023 № 47-3/VIII</v>
      </c>
      <c r="G17" s="21">
        <f t="shared" si="0"/>
        <v>350000</v>
      </c>
      <c r="H17" s="26">
        <f>200000+150000</f>
        <v>350000</v>
      </c>
      <c r="I17" s="25">
        <v>0</v>
      </c>
      <c r="J17" s="26">
        <v>0</v>
      </c>
      <c r="K17" s="17"/>
    </row>
    <row r="18" spans="1:1025" ht="110.25" customHeight="1" x14ac:dyDescent="0.25">
      <c r="A18" s="16" t="s">
        <v>23</v>
      </c>
      <c r="B18" s="16" t="s">
        <v>24</v>
      </c>
      <c r="C18" s="16" t="s">
        <v>25</v>
      </c>
      <c r="D18" s="24" t="s">
        <v>26</v>
      </c>
      <c r="E18" s="24" t="s">
        <v>156</v>
      </c>
      <c r="F18" s="24" t="s">
        <v>157</v>
      </c>
      <c r="G18" s="21">
        <f t="shared" si="0"/>
        <v>18000</v>
      </c>
      <c r="H18" s="26">
        <v>18000</v>
      </c>
      <c r="I18" s="25">
        <v>0</v>
      </c>
      <c r="J18" s="26">
        <v>0</v>
      </c>
      <c r="K18" s="17"/>
    </row>
    <row r="19" spans="1:1025" ht="105" customHeight="1" x14ac:dyDescent="0.25">
      <c r="A19" s="16" t="s">
        <v>27</v>
      </c>
      <c r="B19" s="16" t="s">
        <v>28</v>
      </c>
      <c r="C19" s="16" t="s">
        <v>25</v>
      </c>
      <c r="D19" s="24" t="s">
        <v>29</v>
      </c>
      <c r="E19" s="24" t="str">
        <f>E18</f>
        <v>Комплекснаї програма «Турбота» Білозірської територіальної громади на 2021-2025 роки (зі змінами)</v>
      </c>
      <c r="F19" s="24" t="str">
        <f>F18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19" s="21">
        <f t="shared" si="0"/>
        <v>200000</v>
      </c>
      <c r="H19" s="26">
        <v>200000</v>
      </c>
      <c r="I19" s="25">
        <v>0</v>
      </c>
      <c r="J19" s="26">
        <v>0</v>
      </c>
      <c r="K19" s="17"/>
    </row>
    <row r="20" spans="1:1025" s="47" customFormat="1" ht="26.25" customHeight="1" x14ac:dyDescent="0.25">
      <c r="A20" s="87" t="s">
        <v>76</v>
      </c>
      <c r="B20" s="87" t="s">
        <v>11</v>
      </c>
      <c r="C20" s="87" t="s">
        <v>12</v>
      </c>
      <c r="D20" s="87" t="s">
        <v>80</v>
      </c>
      <c r="E20" s="87" t="s">
        <v>81</v>
      </c>
      <c r="F20" s="87" t="s">
        <v>82</v>
      </c>
      <c r="G20" s="87" t="s">
        <v>1</v>
      </c>
      <c r="H20" s="87" t="s">
        <v>10</v>
      </c>
      <c r="I20" s="87" t="s">
        <v>2</v>
      </c>
      <c r="J20" s="87"/>
      <c r="K20" s="1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</row>
    <row r="21" spans="1:1025" s="47" customFormat="1" ht="119.25" customHeight="1" x14ac:dyDescent="0.25">
      <c r="A21" s="87"/>
      <c r="B21" s="87"/>
      <c r="C21" s="87"/>
      <c r="D21" s="87"/>
      <c r="E21" s="87"/>
      <c r="F21" s="87"/>
      <c r="G21" s="87"/>
      <c r="H21" s="87"/>
      <c r="I21" s="18" t="s">
        <v>3</v>
      </c>
      <c r="J21" s="72" t="s">
        <v>13</v>
      </c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</row>
    <row r="22" spans="1:1025" s="47" customFormat="1" x14ac:dyDescent="0.25">
      <c r="A22" s="72" t="s">
        <v>4</v>
      </c>
      <c r="B22" s="72" t="s">
        <v>5</v>
      </c>
      <c r="C22" s="72" t="s">
        <v>6</v>
      </c>
      <c r="D22" s="72" t="s">
        <v>7</v>
      </c>
      <c r="E22" s="72" t="s">
        <v>8</v>
      </c>
      <c r="F22" s="72" t="s">
        <v>9</v>
      </c>
      <c r="G22" s="72" t="s">
        <v>83</v>
      </c>
      <c r="H22" s="72" t="s">
        <v>84</v>
      </c>
      <c r="I22" s="18" t="s">
        <v>85</v>
      </c>
      <c r="J22" s="19" t="s">
        <v>86</v>
      </c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ht="102" customHeight="1" x14ac:dyDescent="0.25">
      <c r="A23" s="16" t="s">
        <v>30</v>
      </c>
      <c r="B23" s="16" t="s">
        <v>31</v>
      </c>
      <c r="C23" s="16" t="s">
        <v>25</v>
      </c>
      <c r="D23" s="24" t="s">
        <v>32</v>
      </c>
      <c r="E23" s="24" t="str">
        <f>E19</f>
        <v>Комплекснаї програма «Турбота» Білозірської територіальної громади на 2021-2025 роки (зі змінами)</v>
      </c>
      <c r="F23" s="62" t="str">
        <f>F19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3" s="21">
        <f t="shared" si="0"/>
        <v>70400</v>
      </c>
      <c r="H23" s="26">
        <v>70400</v>
      </c>
      <c r="I23" s="25">
        <v>0</v>
      </c>
      <c r="J23" s="26">
        <v>0</v>
      </c>
      <c r="K23" s="17"/>
    </row>
    <row r="24" spans="1:1025" ht="63.75" customHeight="1" x14ac:dyDescent="0.25">
      <c r="A24" s="27" t="s">
        <v>33</v>
      </c>
      <c r="B24" s="16">
        <v>3090</v>
      </c>
      <c r="C24" s="16">
        <v>1070</v>
      </c>
      <c r="D24" s="24" t="s">
        <v>34</v>
      </c>
      <c r="E24" s="24" t="s">
        <v>183</v>
      </c>
      <c r="F24" s="24" t="s">
        <v>184</v>
      </c>
      <c r="G24" s="21">
        <f t="shared" si="0"/>
        <v>120000</v>
      </c>
      <c r="H24" s="26">
        <f>60000+60000</f>
        <v>120000</v>
      </c>
      <c r="I24" s="25">
        <v>0</v>
      </c>
      <c r="J24" s="26">
        <v>0</v>
      </c>
      <c r="K24" s="17"/>
    </row>
    <row r="25" spans="1:1025" ht="107.25" customHeight="1" x14ac:dyDescent="0.25">
      <c r="A25" s="16" t="s">
        <v>35</v>
      </c>
      <c r="B25" s="16" t="s">
        <v>36</v>
      </c>
      <c r="C25" s="16">
        <v>1010</v>
      </c>
      <c r="D25" s="24" t="s">
        <v>92</v>
      </c>
      <c r="E25" s="24" t="str">
        <f>E23</f>
        <v>Комплекснаї програма «Турбота» Білозірської територіальної громади на 2021-2025 роки (зі змінами)</v>
      </c>
      <c r="F25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>H25+I25</f>
        <v>497300</v>
      </c>
      <c r="H25" s="26">
        <f>500000-2700</f>
        <v>497300</v>
      </c>
      <c r="I25" s="25">
        <v>0</v>
      </c>
      <c r="J25" s="26">
        <v>0</v>
      </c>
      <c r="K25" s="17"/>
    </row>
    <row r="26" spans="1:1025" s="47" customFormat="1" ht="39.75" customHeight="1" x14ac:dyDescent="0.25">
      <c r="A26" s="75" t="s">
        <v>170</v>
      </c>
      <c r="B26" s="75">
        <v>3210</v>
      </c>
      <c r="C26" s="76">
        <v>1050</v>
      </c>
      <c r="D26" s="77" t="s">
        <v>171</v>
      </c>
      <c r="E26" s="86" t="s">
        <v>185</v>
      </c>
      <c r="F26" s="29" t="s">
        <v>186</v>
      </c>
      <c r="G26" s="21">
        <f>H26+I26</f>
        <v>42700</v>
      </c>
      <c r="H26" s="26">
        <v>42700</v>
      </c>
      <c r="I26" s="25">
        <v>0</v>
      </c>
      <c r="J26" s="26">
        <v>0</v>
      </c>
      <c r="K26" s="1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</row>
    <row r="27" spans="1:1025" ht="39" customHeight="1" x14ac:dyDescent="0.25">
      <c r="A27" s="27" t="s">
        <v>37</v>
      </c>
      <c r="B27" s="16">
        <v>3241</v>
      </c>
      <c r="C27" s="16" t="s">
        <v>40</v>
      </c>
      <c r="D27" s="28" t="s">
        <v>38</v>
      </c>
      <c r="E27" s="29" t="s">
        <v>150</v>
      </c>
      <c r="F27" s="29" t="s">
        <v>187</v>
      </c>
      <c r="G27" s="21">
        <f t="shared" si="0"/>
        <v>2482950</v>
      </c>
      <c r="H27" s="30">
        <f>2204950+278000</f>
        <v>2482950</v>
      </c>
      <c r="I27" s="31">
        <v>0</v>
      </c>
      <c r="J27" s="30">
        <v>0</v>
      </c>
      <c r="K27" s="17"/>
    </row>
    <row r="28" spans="1:1025" ht="114" customHeight="1" x14ac:dyDescent="0.25">
      <c r="A28" s="16" t="s">
        <v>39</v>
      </c>
      <c r="B28" s="16" t="s">
        <v>93</v>
      </c>
      <c r="C28" s="16" t="s">
        <v>40</v>
      </c>
      <c r="D28" s="24" t="s">
        <v>41</v>
      </c>
      <c r="E28" s="24" t="str">
        <f>E25</f>
        <v>Комплекснаї програма «Турбота» Білозірської територіальної громади на 2021-2025 роки (зі змінами)</v>
      </c>
      <c r="F28" s="24" t="str">
        <f>F23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8" s="21">
        <f t="shared" si="0"/>
        <v>80000</v>
      </c>
      <c r="H28" s="26">
        <f>50000+30000</f>
        <v>80000</v>
      </c>
      <c r="I28" s="25">
        <v>0</v>
      </c>
      <c r="J28" s="26">
        <v>0</v>
      </c>
      <c r="K28" s="17"/>
    </row>
    <row r="29" spans="1:1025" ht="59.25" customHeight="1" x14ac:dyDescent="0.25">
      <c r="A29" s="16" t="s">
        <v>42</v>
      </c>
      <c r="B29" s="16" t="s">
        <v>94</v>
      </c>
      <c r="C29" s="16" t="s">
        <v>43</v>
      </c>
      <c r="D29" s="24" t="s">
        <v>44</v>
      </c>
      <c r="E29" s="24" t="s">
        <v>158</v>
      </c>
      <c r="F29" s="24" t="s">
        <v>182</v>
      </c>
      <c r="G29" s="21">
        <f t="shared" ref="G29:G49" si="1">H29+I29</f>
        <v>22000</v>
      </c>
      <c r="H29" s="26">
        <f>2000+20000</f>
        <v>22000</v>
      </c>
      <c r="I29" s="25">
        <v>0</v>
      </c>
      <c r="J29" s="26">
        <v>0</v>
      </c>
      <c r="K29" s="17"/>
    </row>
    <row r="30" spans="1:1025" s="47" customFormat="1" ht="59.25" hidden="1" customHeight="1" x14ac:dyDescent="0.25">
      <c r="A30" s="60" t="s">
        <v>151</v>
      </c>
      <c r="B30" s="61">
        <v>5061</v>
      </c>
      <c r="C30" s="60" t="s">
        <v>46</v>
      </c>
      <c r="D30" s="62" t="s">
        <v>152</v>
      </c>
      <c r="E30" s="24" t="s">
        <v>96</v>
      </c>
      <c r="F30" s="24" t="s">
        <v>97</v>
      </c>
      <c r="G30" s="21">
        <f t="shared" ref="G30" si="2">H30+I30</f>
        <v>0</v>
      </c>
      <c r="H30" s="26"/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63.75" customHeight="1" x14ac:dyDescent="0.25">
      <c r="A31" s="16" t="s">
        <v>45</v>
      </c>
      <c r="B31" s="16" t="s">
        <v>95</v>
      </c>
      <c r="C31" s="16" t="s">
        <v>46</v>
      </c>
      <c r="D31" s="24" t="s">
        <v>47</v>
      </c>
      <c r="E31" s="24" t="s">
        <v>96</v>
      </c>
      <c r="F31" s="24" t="s">
        <v>97</v>
      </c>
      <c r="G31" s="21">
        <f t="shared" si="1"/>
        <v>29000</v>
      </c>
      <c r="H31" s="26">
        <v>29000</v>
      </c>
      <c r="I31" s="25">
        <v>0</v>
      </c>
      <c r="J31" s="26">
        <v>0</v>
      </c>
      <c r="K31" s="17"/>
    </row>
    <row r="32" spans="1:1025" s="47" customFormat="1" ht="22.5" customHeight="1" x14ac:dyDescent="0.25">
      <c r="A32" s="87" t="s">
        <v>76</v>
      </c>
      <c r="B32" s="87" t="s">
        <v>11</v>
      </c>
      <c r="C32" s="87" t="s">
        <v>12</v>
      </c>
      <c r="D32" s="87" t="s">
        <v>80</v>
      </c>
      <c r="E32" s="87" t="s">
        <v>81</v>
      </c>
      <c r="F32" s="87" t="s">
        <v>82</v>
      </c>
      <c r="G32" s="87" t="s">
        <v>1</v>
      </c>
      <c r="H32" s="87" t="s">
        <v>10</v>
      </c>
      <c r="I32" s="87" t="s">
        <v>2</v>
      </c>
      <c r="J32" s="87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7" customFormat="1" ht="119.25" customHeight="1" x14ac:dyDescent="0.25">
      <c r="A33" s="87"/>
      <c r="B33" s="87"/>
      <c r="C33" s="87"/>
      <c r="D33" s="87"/>
      <c r="E33" s="87"/>
      <c r="F33" s="87"/>
      <c r="G33" s="87"/>
      <c r="H33" s="87"/>
      <c r="I33" s="18" t="s">
        <v>3</v>
      </c>
      <c r="J33" s="72" t="s">
        <v>13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7" customFormat="1" x14ac:dyDescent="0.25">
      <c r="A34" s="72" t="s">
        <v>4</v>
      </c>
      <c r="B34" s="72" t="s">
        <v>5</v>
      </c>
      <c r="C34" s="72" t="s">
        <v>6</v>
      </c>
      <c r="D34" s="72" t="s">
        <v>7</v>
      </c>
      <c r="E34" s="72" t="s">
        <v>8</v>
      </c>
      <c r="F34" s="72" t="s">
        <v>9</v>
      </c>
      <c r="G34" s="72" t="s">
        <v>83</v>
      </c>
      <c r="H34" s="72" t="s">
        <v>84</v>
      </c>
      <c r="I34" s="18" t="s">
        <v>85</v>
      </c>
      <c r="J34" s="19" t="s">
        <v>86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ht="66" customHeight="1" x14ac:dyDescent="0.25">
      <c r="A35" s="16" t="s">
        <v>48</v>
      </c>
      <c r="B35" s="16" t="s">
        <v>49</v>
      </c>
      <c r="C35" s="16" t="s">
        <v>50</v>
      </c>
      <c r="D35" s="24" t="s">
        <v>51</v>
      </c>
      <c r="E35" s="3"/>
      <c r="F35" s="3"/>
      <c r="G35" s="21">
        <f t="shared" si="1"/>
        <v>3240000</v>
      </c>
      <c r="H35" s="26">
        <f>H36+H37</f>
        <v>3240000</v>
      </c>
      <c r="I35" s="26">
        <f>I36+I37</f>
        <v>0</v>
      </c>
      <c r="J35" s="26">
        <f>J36+J37</f>
        <v>0</v>
      </c>
      <c r="K35" s="17"/>
    </row>
    <row r="36" spans="1:1025" ht="60" customHeight="1" x14ac:dyDescent="0.25">
      <c r="A36" s="3"/>
      <c r="B36" s="3"/>
      <c r="C36" s="3"/>
      <c r="D36" s="3"/>
      <c r="E36" s="45" t="s">
        <v>98</v>
      </c>
      <c r="F36" s="45" t="s">
        <v>147</v>
      </c>
      <c r="G36" s="21">
        <f t="shared" si="1"/>
        <v>1440000</v>
      </c>
      <c r="H36" s="26">
        <f>300000+1100000+40000</f>
        <v>1440000</v>
      </c>
      <c r="I36" s="25">
        <v>0</v>
      </c>
      <c r="J36" s="26">
        <v>0</v>
      </c>
      <c r="K36" s="17"/>
    </row>
    <row r="37" spans="1:1025" ht="50.1" customHeight="1" x14ac:dyDescent="0.25">
      <c r="A37" s="3"/>
      <c r="B37" s="3"/>
      <c r="C37" s="3"/>
      <c r="D37" s="3"/>
      <c r="E37" s="45" t="s">
        <v>99</v>
      </c>
      <c r="F37" s="45" t="s">
        <v>148</v>
      </c>
      <c r="G37" s="21">
        <f t="shared" si="1"/>
        <v>1800000</v>
      </c>
      <c r="H37" s="26">
        <f>300000+1500000</f>
        <v>1800000</v>
      </c>
      <c r="I37" s="25">
        <v>0</v>
      </c>
      <c r="J37" s="26">
        <v>0</v>
      </c>
      <c r="K37" s="17"/>
    </row>
    <row r="38" spans="1:1025" ht="32.25" customHeight="1" x14ac:dyDescent="0.25">
      <c r="A38" s="16" t="s">
        <v>52</v>
      </c>
      <c r="B38" s="16" t="s">
        <v>53</v>
      </c>
      <c r="C38" s="16" t="s">
        <v>50</v>
      </c>
      <c r="D38" s="24" t="s">
        <v>54</v>
      </c>
      <c r="E38" s="3"/>
      <c r="F38" s="3"/>
      <c r="G38" s="21">
        <f>H38+I38</f>
        <v>1608000</v>
      </c>
      <c r="H38" s="26">
        <f>H39+H40</f>
        <v>1608000</v>
      </c>
      <c r="I38" s="26">
        <f>I39+I40</f>
        <v>0</v>
      </c>
      <c r="J38" s="26">
        <f>J39+J40</f>
        <v>0</v>
      </c>
      <c r="K38" s="17"/>
    </row>
    <row r="39" spans="1:1025" ht="64.5" customHeight="1" x14ac:dyDescent="0.25">
      <c r="A39" s="3"/>
      <c r="B39" s="3"/>
      <c r="C39" s="3"/>
      <c r="D39" s="3"/>
      <c r="E39" s="24" t="s">
        <v>100</v>
      </c>
      <c r="F39" s="24" t="s">
        <v>101</v>
      </c>
      <c r="G39" s="21">
        <f t="shared" si="1"/>
        <v>5000</v>
      </c>
      <c r="H39" s="26">
        <v>5000</v>
      </c>
      <c r="I39" s="25">
        <v>0</v>
      </c>
      <c r="J39" s="26">
        <v>0</v>
      </c>
      <c r="K39" s="17"/>
    </row>
    <row r="40" spans="1:1025" ht="43.5" customHeight="1" x14ac:dyDescent="0.25">
      <c r="A40" s="3"/>
      <c r="B40" s="3"/>
      <c r="C40" s="3"/>
      <c r="D40" s="3"/>
      <c r="E40" s="24" t="s">
        <v>102</v>
      </c>
      <c r="F40" s="24" t="s">
        <v>103</v>
      </c>
      <c r="G40" s="21">
        <f t="shared" si="1"/>
        <v>1603000</v>
      </c>
      <c r="H40" s="26">
        <f>1403000+200000</f>
        <v>1603000</v>
      </c>
      <c r="I40" s="25">
        <v>0</v>
      </c>
      <c r="J40" s="26">
        <v>0</v>
      </c>
      <c r="K40" s="17"/>
    </row>
    <row r="41" spans="1:1025" ht="51" customHeight="1" x14ac:dyDescent="0.25">
      <c r="A41" s="16" t="s">
        <v>55</v>
      </c>
      <c r="B41" s="16" t="s">
        <v>56</v>
      </c>
      <c r="C41" s="16" t="s">
        <v>57</v>
      </c>
      <c r="D41" s="24" t="s">
        <v>104</v>
      </c>
      <c r="E41" s="24" t="s">
        <v>105</v>
      </c>
      <c r="F41" s="24" t="s">
        <v>106</v>
      </c>
      <c r="G41" s="21">
        <f t="shared" si="1"/>
        <v>250000</v>
      </c>
      <c r="H41" s="26">
        <f>100000+150000</f>
        <v>250000</v>
      </c>
      <c r="I41" s="25">
        <v>0</v>
      </c>
      <c r="J41" s="26">
        <v>0</v>
      </c>
      <c r="K41" s="17"/>
    </row>
    <row r="42" spans="1:1025" s="54" customFormat="1" ht="54.75" customHeight="1" x14ac:dyDescent="0.25">
      <c r="A42" s="49" t="s">
        <v>139</v>
      </c>
      <c r="B42" s="50" t="s">
        <v>140</v>
      </c>
      <c r="C42" s="50" t="s">
        <v>141</v>
      </c>
      <c r="D42" s="48" t="s">
        <v>142</v>
      </c>
      <c r="E42" s="24" t="s">
        <v>105</v>
      </c>
      <c r="F42" s="24" t="s">
        <v>106</v>
      </c>
      <c r="G42" s="21">
        <f t="shared" ref="G42" si="3">H42+I42</f>
        <v>2050000</v>
      </c>
      <c r="H42" s="51">
        <v>0</v>
      </c>
      <c r="I42" s="51">
        <f>50000+2000000</f>
        <v>2050000</v>
      </c>
      <c r="J42" s="51">
        <f>50000+2000000</f>
        <v>2050000</v>
      </c>
      <c r="K42" s="52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  <c r="QU42" s="53"/>
      <c r="QV42" s="53"/>
      <c r="QW42" s="53"/>
      <c r="QX42" s="53"/>
      <c r="QY42" s="53"/>
      <c r="QZ42" s="53"/>
      <c r="RA42" s="53"/>
      <c r="RB42" s="53"/>
      <c r="RC42" s="53"/>
      <c r="RD42" s="53"/>
      <c r="RE42" s="53"/>
      <c r="RF42" s="53"/>
      <c r="RG42" s="53"/>
      <c r="RH42" s="53"/>
      <c r="RI42" s="53"/>
      <c r="RJ42" s="53"/>
      <c r="RK42" s="53"/>
      <c r="RL42" s="53"/>
      <c r="RM42" s="53"/>
      <c r="RN42" s="53"/>
      <c r="RO42" s="53"/>
      <c r="RP42" s="53"/>
      <c r="RQ42" s="53"/>
      <c r="RR42" s="53"/>
      <c r="RS42" s="53"/>
      <c r="RT42" s="53"/>
      <c r="RU42" s="53"/>
      <c r="RV42" s="53"/>
      <c r="RW42" s="53"/>
      <c r="RX42" s="53"/>
      <c r="RY42" s="53"/>
      <c r="RZ42" s="53"/>
      <c r="SA42" s="53"/>
      <c r="SB42" s="53"/>
      <c r="SC42" s="53"/>
      <c r="SD42" s="53"/>
      <c r="SE42" s="53"/>
      <c r="SF42" s="53"/>
      <c r="SG42" s="53"/>
      <c r="SH42" s="53"/>
      <c r="SI42" s="53"/>
      <c r="SJ42" s="53"/>
      <c r="SK42" s="53"/>
      <c r="SL42" s="53"/>
      <c r="SM42" s="53"/>
      <c r="SN42" s="53"/>
      <c r="SO42" s="53"/>
      <c r="SP42" s="53"/>
      <c r="SQ42" s="53"/>
      <c r="SR42" s="53"/>
      <c r="SS42" s="53"/>
      <c r="ST42" s="53"/>
      <c r="SU42" s="53"/>
      <c r="SV42" s="53"/>
      <c r="SW42" s="53"/>
      <c r="SX42" s="53"/>
      <c r="SY42" s="53"/>
      <c r="SZ42" s="53"/>
      <c r="TA42" s="53"/>
      <c r="TB42" s="53"/>
      <c r="TC42" s="53"/>
      <c r="TD42" s="53"/>
      <c r="TE42" s="53"/>
      <c r="TF42" s="53"/>
      <c r="TG42" s="53"/>
      <c r="TH42" s="53"/>
      <c r="TI42" s="53"/>
      <c r="TJ42" s="53"/>
      <c r="TK42" s="53"/>
      <c r="TL42" s="53"/>
      <c r="TM42" s="53"/>
      <c r="TN42" s="53"/>
      <c r="TO42" s="53"/>
      <c r="TP42" s="53"/>
      <c r="TQ42" s="53"/>
      <c r="TR42" s="53"/>
      <c r="TS42" s="53"/>
      <c r="TT42" s="53"/>
      <c r="TU42" s="53"/>
      <c r="TV42" s="53"/>
      <c r="TW42" s="53"/>
      <c r="TX42" s="53"/>
      <c r="TY42" s="53"/>
      <c r="TZ42" s="53"/>
      <c r="UA42" s="53"/>
      <c r="UB42" s="53"/>
      <c r="UC42" s="53"/>
      <c r="UD42" s="53"/>
      <c r="UE42" s="53"/>
      <c r="UF42" s="53"/>
      <c r="UG42" s="53"/>
      <c r="UH42" s="53"/>
      <c r="UI42" s="53"/>
      <c r="UJ42" s="53"/>
      <c r="UK42" s="53"/>
      <c r="UL42" s="53"/>
      <c r="UM42" s="53"/>
      <c r="UN42" s="53"/>
      <c r="UO42" s="53"/>
      <c r="UP42" s="53"/>
      <c r="UQ42" s="53"/>
      <c r="UR42" s="53"/>
      <c r="US42" s="53"/>
      <c r="UT42" s="53"/>
      <c r="UU42" s="53"/>
      <c r="UV42" s="53"/>
      <c r="UW42" s="53"/>
      <c r="UX42" s="53"/>
      <c r="UY42" s="53"/>
      <c r="UZ42" s="53"/>
      <c r="VA42" s="53"/>
      <c r="VB42" s="53"/>
      <c r="VC42" s="53"/>
      <c r="VD42" s="53"/>
      <c r="VE42" s="53"/>
      <c r="VF42" s="53"/>
      <c r="VG42" s="53"/>
      <c r="VH42" s="53"/>
      <c r="VI42" s="53"/>
      <c r="VJ42" s="53"/>
      <c r="VK42" s="53"/>
      <c r="VL42" s="53"/>
      <c r="VM42" s="53"/>
      <c r="VN42" s="53"/>
      <c r="VO42" s="53"/>
      <c r="VP42" s="53"/>
      <c r="VQ42" s="53"/>
      <c r="VR42" s="53"/>
      <c r="VS42" s="53"/>
      <c r="VT42" s="53"/>
      <c r="VU42" s="53"/>
      <c r="VV42" s="53"/>
      <c r="VW42" s="53"/>
      <c r="VX42" s="53"/>
      <c r="VY42" s="53"/>
      <c r="VZ42" s="53"/>
      <c r="WA42" s="53"/>
      <c r="WB42" s="53"/>
      <c r="WC42" s="53"/>
      <c r="WD42" s="53"/>
      <c r="WE42" s="53"/>
      <c r="WF42" s="53"/>
      <c r="WG42" s="53"/>
      <c r="WH42" s="53"/>
      <c r="WI42" s="53"/>
      <c r="WJ42" s="53"/>
      <c r="WK42" s="53"/>
      <c r="WL42" s="53"/>
      <c r="WM42" s="53"/>
      <c r="WN42" s="53"/>
      <c r="WO42" s="53"/>
      <c r="WP42" s="53"/>
      <c r="WQ42" s="53"/>
      <c r="WR42" s="53"/>
      <c r="WS42" s="53"/>
      <c r="WT42" s="53"/>
      <c r="WU42" s="53"/>
      <c r="WV42" s="53"/>
      <c r="WW42" s="53"/>
      <c r="WX42" s="53"/>
      <c r="WY42" s="53"/>
      <c r="WZ42" s="53"/>
      <c r="XA42" s="53"/>
      <c r="XB42" s="53"/>
      <c r="XC42" s="53"/>
      <c r="XD42" s="53"/>
      <c r="XE42" s="53"/>
      <c r="XF42" s="53"/>
      <c r="XG42" s="53"/>
      <c r="XH42" s="53"/>
      <c r="XI42" s="53"/>
      <c r="XJ42" s="53"/>
      <c r="XK42" s="53"/>
      <c r="XL42" s="53"/>
      <c r="XM42" s="53"/>
      <c r="XN42" s="53"/>
      <c r="XO42" s="53"/>
      <c r="XP42" s="53"/>
      <c r="XQ42" s="53"/>
      <c r="XR42" s="53"/>
      <c r="XS42" s="53"/>
      <c r="XT42" s="53"/>
      <c r="XU42" s="53"/>
      <c r="XV42" s="53"/>
      <c r="XW42" s="53"/>
      <c r="XX42" s="53"/>
      <c r="XY42" s="53"/>
      <c r="XZ42" s="53"/>
      <c r="YA42" s="53"/>
      <c r="YB42" s="53"/>
      <c r="YC42" s="53"/>
      <c r="YD42" s="53"/>
      <c r="YE42" s="53"/>
      <c r="YF42" s="53"/>
      <c r="YG42" s="53"/>
      <c r="YH42" s="53"/>
      <c r="YI42" s="53"/>
      <c r="YJ42" s="53"/>
      <c r="YK42" s="53"/>
      <c r="YL42" s="53"/>
      <c r="YM42" s="53"/>
      <c r="YN42" s="53"/>
      <c r="YO42" s="53"/>
      <c r="YP42" s="53"/>
      <c r="YQ42" s="53"/>
      <c r="YR42" s="53"/>
      <c r="YS42" s="53"/>
      <c r="YT42" s="53"/>
      <c r="YU42" s="53"/>
      <c r="YV42" s="53"/>
      <c r="YW42" s="53"/>
      <c r="YX42" s="53"/>
      <c r="YY42" s="53"/>
      <c r="YZ42" s="53"/>
      <c r="ZA42" s="53"/>
      <c r="ZB42" s="53"/>
      <c r="ZC42" s="53"/>
      <c r="ZD42" s="53"/>
      <c r="ZE42" s="53"/>
      <c r="ZF42" s="53"/>
      <c r="ZG42" s="53"/>
      <c r="ZH42" s="53"/>
      <c r="ZI42" s="53"/>
      <c r="ZJ42" s="53"/>
      <c r="ZK42" s="53"/>
      <c r="ZL42" s="53"/>
      <c r="ZM42" s="53"/>
      <c r="ZN42" s="53"/>
      <c r="ZO42" s="53"/>
      <c r="ZP42" s="53"/>
      <c r="ZQ42" s="53"/>
      <c r="ZR42" s="53"/>
      <c r="ZS42" s="53"/>
      <c r="ZT42" s="53"/>
      <c r="ZU42" s="53"/>
      <c r="ZV42" s="53"/>
      <c r="ZW42" s="53"/>
      <c r="ZX42" s="53"/>
      <c r="ZY42" s="53"/>
      <c r="ZZ42" s="53"/>
      <c r="AAA42" s="53"/>
      <c r="AAB42" s="53"/>
      <c r="AAC42" s="53"/>
      <c r="AAD42" s="53"/>
      <c r="AAE42" s="53"/>
      <c r="AAF42" s="53"/>
      <c r="AAG42" s="53"/>
      <c r="AAH42" s="53"/>
      <c r="AAI42" s="53"/>
      <c r="AAJ42" s="53"/>
      <c r="AAK42" s="53"/>
      <c r="AAL42" s="53"/>
      <c r="AAM42" s="53"/>
      <c r="AAN42" s="53"/>
      <c r="AAO42" s="53"/>
      <c r="AAP42" s="53"/>
      <c r="AAQ42" s="53"/>
      <c r="AAR42" s="53"/>
      <c r="AAS42" s="53"/>
      <c r="AAT42" s="53"/>
      <c r="AAU42" s="53"/>
      <c r="AAV42" s="53"/>
      <c r="AAW42" s="53"/>
      <c r="AAX42" s="53"/>
      <c r="AAY42" s="53"/>
      <c r="AAZ42" s="53"/>
      <c r="ABA42" s="53"/>
      <c r="ABB42" s="53"/>
      <c r="ABC42" s="53"/>
      <c r="ABD42" s="53"/>
      <c r="ABE42" s="53"/>
      <c r="ABF42" s="53"/>
      <c r="ABG42" s="53"/>
      <c r="ABH42" s="53"/>
      <c r="ABI42" s="53"/>
      <c r="ABJ42" s="53"/>
      <c r="ABK42" s="53"/>
      <c r="ABL42" s="53"/>
      <c r="ABM42" s="53"/>
      <c r="ABN42" s="53"/>
      <c r="ABO42" s="53"/>
      <c r="ABP42" s="53"/>
      <c r="ABQ42" s="53"/>
      <c r="ABR42" s="53"/>
      <c r="ABS42" s="53"/>
      <c r="ABT42" s="53"/>
      <c r="ABU42" s="53"/>
      <c r="ABV42" s="53"/>
      <c r="ABW42" s="53"/>
      <c r="ABX42" s="53"/>
      <c r="ABY42" s="53"/>
      <c r="ABZ42" s="53"/>
      <c r="ACA42" s="53"/>
      <c r="ACB42" s="53"/>
      <c r="ACC42" s="53"/>
      <c r="ACD42" s="53"/>
      <c r="ACE42" s="53"/>
      <c r="ACF42" s="53"/>
      <c r="ACG42" s="53"/>
      <c r="ACH42" s="53"/>
      <c r="ACI42" s="53"/>
      <c r="ACJ42" s="53"/>
      <c r="ACK42" s="53"/>
      <c r="ACL42" s="53"/>
      <c r="ACM42" s="53"/>
      <c r="ACN42" s="53"/>
      <c r="ACO42" s="53"/>
      <c r="ACP42" s="53"/>
      <c r="ACQ42" s="53"/>
      <c r="ACR42" s="53"/>
      <c r="ACS42" s="53"/>
      <c r="ACT42" s="53"/>
      <c r="ACU42" s="53"/>
      <c r="ACV42" s="53"/>
      <c r="ACW42" s="53"/>
      <c r="ACX42" s="53"/>
      <c r="ACY42" s="53"/>
      <c r="ACZ42" s="53"/>
      <c r="ADA42" s="53"/>
      <c r="ADB42" s="53"/>
      <c r="ADC42" s="53"/>
      <c r="ADD42" s="53"/>
      <c r="ADE42" s="53"/>
      <c r="ADF42" s="53"/>
      <c r="ADG42" s="53"/>
      <c r="ADH42" s="53"/>
      <c r="ADI42" s="53"/>
      <c r="ADJ42" s="53"/>
      <c r="ADK42" s="53"/>
      <c r="ADL42" s="53"/>
      <c r="ADM42" s="53"/>
      <c r="ADN42" s="53"/>
      <c r="ADO42" s="53"/>
      <c r="ADP42" s="53"/>
      <c r="ADQ42" s="53"/>
      <c r="ADR42" s="53"/>
      <c r="ADS42" s="53"/>
      <c r="ADT42" s="53"/>
      <c r="ADU42" s="53"/>
      <c r="ADV42" s="53"/>
      <c r="ADW42" s="53"/>
      <c r="ADX42" s="53"/>
      <c r="ADY42" s="53"/>
      <c r="ADZ42" s="53"/>
      <c r="AEA42" s="53"/>
      <c r="AEB42" s="53"/>
      <c r="AEC42" s="53"/>
      <c r="AED42" s="53"/>
      <c r="AEE42" s="53"/>
      <c r="AEF42" s="53"/>
      <c r="AEG42" s="53"/>
      <c r="AEH42" s="53"/>
      <c r="AEI42" s="53"/>
      <c r="AEJ42" s="53"/>
      <c r="AEK42" s="53"/>
      <c r="AEL42" s="53"/>
      <c r="AEM42" s="53"/>
      <c r="AEN42" s="53"/>
      <c r="AEO42" s="53"/>
      <c r="AEP42" s="53"/>
      <c r="AEQ42" s="53"/>
      <c r="AER42" s="53"/>
      <c r="AES42" s="53"/>
      <c r="AET42" s="53"/>
      <c r="AEU42" s="53"/>
      <c r="AEV42" s="53"/>
      <c r="AEW42" s="53"/>
      <c r="AEX42" s="53"/>
      <c r="AEY42" s="53"/>
      <c r="AEZ42" s="53"/>
      <c r="AFA42" s="53"/>
      <c r="AFB42" s="53"/>
      <c r="AFC42" s="53"/>
      <c r="AFD42" s="53"/>
      <c r="AFE42" s="53"/>
      <c r="AFF42" s="53"/>
      <c r="AFG42" s="53"/>
      <c r="AFH42" s="53"/>
      <c r="AFI42" s="53"/>
      <c r="AFJ42" s="53"/>
      <c r="AFK42" s="53"/>
      <c r="AFL42" s="53"/>
      <c r="AFM42" s="53"/>
      <c r="AFN42" s="53"/>
      <c r="AFO42" s="53"/>
      <c r="AFP42" s="53"/>
      <c r="AFQ42" s="53"/>
      <c r="AFR42" s="53"/>
      <c r="AFS42" s="53"/>
      <c r="AFT42" s="53"/>
      <c r="AFU42" s="53"/>
      <c r="AFV42" s="53"/>
      <c r="AFW42" s="53"/>
      <c r="AFX42" s="53"/>
      <c r="AFY42" s="53"/>
      <c r="AFZ42" s="53"/>
      <c r="AGA42" s="53"/>
      <c r="AGB42" s="53"/>
      <c r="AGC42" s="53"/>
      <c r="AGD42" s="53"/>
      <c r="AGE42" s="53"/>
      <c r="AGF42" s="53"/>
      <c r="AGG42" s="53"/>
      <c r="AGH42" s="53"/>
      <c r="AGI42" s="53"/>
      <c r="AGJ42" s="53"/>
      <c r="AGK42" s="53"/>
      <c r="AGL42" s="53"/>
      <c r="AGM42" s="53"/>
      <c r="AGN42" s="53"/>
      <c r="AGO42" s="53"/>
      <c r="AGP42" s="53"/>
      <c r="AGQ42" s="53"/>
      <c r="AGR42" s="53"/>
      <c r="AGS42" s="53"/>
      <c r="AGT42" s="53"/>
      <c r="AGU42" s="53"/>
      <c r="AGV42" s="53"/>
      <c r="AGW42" s="53"/>
      <c r="AGX42" s="53"/>
      <c r="AGY42" s="53"/>
      <c r="AGZ42" s="53"/>
      <c r="AHA42" s="53"/>
      <c r="AHB42" s="53"/>
      <c r="AHC42" s="53"/>
      <c r="AHD42" s="53"/>
      <c r="AHE42" s="53"/>
      <c r="AHF42" s="53"/>
      <c r="AHG42" s="53"/>
      <c r="AHH42" s="53"/>
      <c r="AHI42" s="53"/>
      <c r="AHJ42" s="53"/>
      <c r="AHK42" s="53"/>
      <c r="AHL42" s="53"/>
      <c r="AHM42" s="53"/>
      <c r="AHN42" s="53"/>
      <c r="AHO42" s="53"/>
      <c r="AHP42" s="53"/>
      <c r="AHQ42" s="53"/>
      <c r="AHR42" s="53"/>
      <c r="AHS42" s="53"/>
      <c r="AHT42" s="53"/>
      <c r="AHU42" s="53"/>
      <c r="AHV42" s="53"/>
      <c r="AHW42" s="53"/>
      <c r="AHX42" s="53"/>
      <c r="AHY42" s="53"/>
      <c r="AHZ42" s="53"/>
      <c r="AIA42" s="53"/>
      <c r="AIB42" s="53"/>
      <c r="AIC42" s="53"/>
      <c r="AID42" s="53"/>
      <c r="AIE42" s="53"/>
      <c r="AIF42" s="53"/>
      <c r="AIG42" s="53"/>
      <c r="AIH42" s="53"/>
      <c r="AII42" s="53"/>
      <c r="AIJ42" s="53"/>
      <c r="AIK42" s="53"/>
      <c r="AIL42" s="53"/>
      <c r="AIM42" s="53"/>
      <c r="AIN42" s="53"/>
      <c r="AIO42" s="53"/>
      <c r="AIP42" s="53"/>
      <c r="AIQ42" s="53"/>
      <c r="AIR42" s="53"/>
      <c r="AIS42" s="53"/>
      <c r="AIT42" s="53"/>
      <c r="AIU42" s="53"/>
      <c r="AIV42" s="53"/>
      <c r="AIW42" s="53"/>
      <c r="AIX42" s="53"/>
      <c r="AIY42" s="53"/>
      <c r="AIZ42" s="53"/>
      <c r="AJA42" s="53"/>
      <c r="AJB42" s="53"/>
      <c r="AJC42" s="53"/>
      <c r="AJD42" s="53"/>
      <c r="AJE42" s="53"/>
      <c r="AJF42" s="53"/>
      <c r="AJG42" s="53"/>
      <c r="AJH42" s="53"/>
      <c r="AJI42" s="53"/>
      <c r="AJJ42" s="53"/>
      <c r="AJK42" s="53"/>
      <c r="AJL42" s="53"/>
      <c r="AJM42" s="53"/>
      <c r="AJN42" s="53"/>
      <c r="AJO42" s="53"/>
      <c r="AJP42" s="53"/>
      <c r="AJQ42" s="53"/>
      <c r="AJR42" s="53"/>
      <c r="AJS42" s="53"/>
      <c r="AJT42" s="53"/>
      <c r="AJU42" s="53"/>
      <c r="AJV42" s="53"/>
      <c r="AJW42" s="53"/>
      <c r="AJX42" s="53"/>
      <c r="AJY42" s="53"/>
      <c r="AJZ42" s="53"/>
      <c r="AKA42" s="53"/>
      <c r="AKB42" s="53"/>
      <c r="AKC42" s="53"/>
      <c r="AKD42" s="53"/>
      <c r="AKE42" s="53"/>
      <c r="AKF42" s="53"/>
      <c r="AKG42" s="53"/>
      <c r="AKH42" s="53"/>
      <c r="AKI42" s="53"/>
      <c r="AKJ42" s="53"/>
      <c r="AKK42" s="53"/>
      <c r="AKL42" s="53"/>
      <c r="AKM42" s="53"/>
      <c r="AKN42" s="53"/>
      <c r="AKO42" s="53"/>
      <c r="AKP42" s="53"/>
      <c r="AKQ42" s="53"/>
      <c r="AKR42" s="53"/>
      <c r="AKS42" s="53"/>
      <c r="AKT42" s="53"/>
      <c r="AKU42" s="53"/>
      <c r="AKV42" s="53"/>
      <c r="AKW42" s="53"/>
      <c r="AKX42" s="53"/>
      <c r="AKY42" s="53"/>
      <c r="AKZ42" s="53"/>
      <c r="ALA42" s="53"/>
      <c r="ALB42" s="53"/>
      <c r="ALC42" s="53"/>
      <c r="ALD42" s="53"/>
      <c r="ALE42" s="53"/>
      <c r="ALF42" s="53"/>
      <c r="ALG42" s="53"/>
      <c r="ALH42" s="53"/>
      <c r="ALI42" s="53"/>
      <c r="ALJ42" s="53"/>
      <c r="ALK42" s="53"/>
      <c r="ALL42" s="53"/>
      <c r="ALM42" s="53"/>
      <c r="ALN42" s="53"/>
      <c r="ALO42" s="53"/>
      <c r="ALP42" s="53"/>
      <c r="ALQ42" s="53"/>
      <c r="ALR42" s="53"/>
      <c r="ALS42" s="53"/>
      <c r="ALT42" s="53"/>
      <c r="ALU42" s="53"/>
      <c r="ALV42" s="53"/>
      <c r="ALW42" s="53"/>
      <c r="ALX42" s="53"/>
      <c r="ALY42" s="53"/>
      <c r="ALZ42" s="53"/>
      <c r="AMA42" s="53"/>
      <c r="AMB42" s="53"/>
      <c r="AMC42" s="53"/>
      <c r="AMD42" s="53"/>
      <c r="AME42" s="53"/>
      <c r="AMF42" s="53"/>
      <c r="AMG42" s="53"/>
      <c r="AMH42" s="53"/>
      <c r="AMI42" s="53"/>
      <c r="AMJ42" s="53"/>
      <c r="AMK42" s="53"/>
    </row>
    <row r="43" spans="1:1025" ht="88.5" customHeight="1" x14ac:dyDescent="0.25">
      <c r="A43" s="16" t="s">
        <v>58</v>
      </c>
      <c r="B43" s="16" t="s">
        <v>59</v>
      </c>
      <c r="C43" s="16" t="s">
        <v>60</v>
      </c>
      <c r="D43" s="24" t="s">
        <v>107</v>
      </c>
      <c r="E43" s="24" t="s">
        <v>108</v>
      </c>
      <c r="F43" s="24" t="s">
        <v>109</v>
      </c>
      <c r="G43" s="21">
        <f t="shared" si="1"/>
        <v>1500000</v>
      </c>
      <c r="H43" s="26">
        <f>200000+1300000</f>
        <v>1500000</v>
      </c>
      <c r="I43" s="25">
        <v>0</v>
      </c>
      <c r="J43" s="26">
        <v>0</v>
      </c>
      <c r="K43" s="17"/>
    </row>
    <row r="44" spans="1:1025" s="47" customFormat="1" ht="35.25" customHeight="1" x14ac:dyDescent="0.25">
      <c r="A44" s="80" t="s">
        <v>174</v>
      </c>
      <c r="B44" s="80" t="s">
        <v>175</v>
      </c>
      <c r="C44" s="81" t="s">
        <v>154</v>
      </c>
      <c r="D44" s="82" t="s">
        <v>176</v>
      </c>
      <c r="E44" s="48"/>
      <c r="F44" s="48"/>
      <c r="G44" s="83">
        <f t="shared" si="1"/>
        <v>649000</v>
      </c>
      <c r="H44" s="51">
        <f>SUM(H45:H49)</f>
        <v>0</v>
      </c>
      <c r="I44" s="51">
        <f t="shared" ref="I44:J44" si="4">SUM(I45:I49)</f>
        <v>649000</v>
      </c>
      <c r="J44" s="51">
        <f t="shared" si="4"/>
        <v>649000</v>
      </c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</row>
    <row r="45" spans="1:1025" ht="39.75" customHeight="1" x14ac:dyDescent="0.25">
      <c r="A45" s="46"/>
      <c r="B45" s="46"/>
      <c r="C45" s="46"/>
      <c r="D45" s="24"/>
      <c r="E45" s="29" t="str">
        <f>E37</f>
        <v>Програма «Розвиток та фінансова підтримка комунального підприємства  Білозірської сільської ради на 2023  рік»</v>
      </c>
      <c r="F45" s="29" t="str">
        <f>F37</f>
        <v xml:space="preserve">рішення сільської ради від 22.12.2022 року № 45-17/VIII </v>
      </c>
      <c r="G45" s="21">
        <f t="shared" si="1"/>
        <v>244000</v>
      </c>
      <c r="H45" s="26">
        <v>0</v>
      </c>
      <c r="I45" s="25">
        <v>244000</v>
      </c>
      <c r="J45" s="26">
        <f>I45</f>
        <v>244000</v>
      </c>
      <c r="K45" s="17"/>
    </row>
    <row r="46" spans="1:1025" ht="29.25" customHeight="1" x14ac:dyDescent="0.25">
      <c r="A46" s="87" t="s">
        <v>76</v>
      </c>
      <c r="B46" s="87" t="s">
        <v>11</v>
      </c>
      <c r="C46" s="87" t="s">
        <v>12</v>
      </c>
      <c r="D46" s="87" t="s">
        <v>80</v>
      </c>
      <c r="E46" s="87" t="s">
        <v>81</v>
      </c>
      <c r="F46" s="87" t="s">
        <v>82</v>
      </c>
      <c r="G46" s="87" t="s">
        <v>1</v>
      </c>
      <c r="H46" s="87" t="s">
        <v>10</v>
      </c>
      <c r="I46" s="87" t="s">
        <v>2</v>
      </c>
      <c r="J46" s="87"/>
      <c r="K46" s="17"/>
    </row>
    <row r="47" spans="1:1025" ht="129" customHeight="1" x14ac:dyDescent="0.25">
      <c r="A47" s="87"/>
      <c r="B47" s="87"/>
      <c r="C47" s="87"/>
      <c r="D47" s="87"/>
      <c r="E47" s="87"/>
      <c r="F47" s="87"/>
      <c r="G47" s="87"/>
      <c r="H47" s="87"/>
      <c r="I47" s="18" t="s">
        <v>3</v>
      </c>
      <c r="J47" s="16" t="s">
        <v>13</v>
      </c>
      <c r="K47" s="17"/>
    </row>
    <row r="48" spans="1:1025" x14ac:dyDescent="0.25">
      <c r="A48" s="16" t="s">
        <v>4</v>
      </c>
      <c r="B48" s="16" t="s">
        <v>5</v>
      </c>
      <c r="C48" s="16" t="s">
        <v>6</v>
      </c>
      <c r="D48" s="16" t="s">
        <v>7</v>
      </c>
      <c r="E48" s="16" t="s">
        <v>8</v>
      </c>
      <c r="F48" s="16" t="s">
        <v>9</v>
      </c>
      <c r="G48" s="16" t="s">
        <v>83</v>
      </c>
      <c r="H48" s="16" t="s">
        <v>84</v>
      </c>
      <c r="I48" s="18" t="s">
        <v>85</v>
      </c>
      <c r="J48" s="19" t="s">
        <v>86</v>
      </c>
      <c r="K48" s="17"/>
    </row>
    <row r="49" spans="1:1025" ht="90" customHeight="1" x14ac:dyDescent="0.25">
      <c r="A49" s="46"/>
      <c r="B49" s="46"/>
      <c r="C49" s="46"/>
      <c r="D49" s="24"/>
      <c r="E49" s="24" t="str">
        <f>E16</f>
        <v>Програма розвитку охорони здоров’я   Білозірської сільської територіальної громади на 2021-2025 роки (зі зсінами)</v>
      </c>
      <c r="F49" s="24" t="str">
        <f>F16</f>
        <v>рішення сільської ради від 22.12.2020 року № 4-23/VIII, зміни від 22.12.2021 № 25-18/VIII, 30.01.2023 №46-4/VIII, 28.02.2023 № 47-3/VIII</v>
      </c>
      <c r="G49" s="21">
        <f t="shared" si="1"/>
        <v>405000</v>
      </c>
      <c r="H49" s="26">
        <v>0</v>
      </c>
      <c r="I49" s="25">
        <v>405000</v>
      </c>
      <c r="J49" s="26">
        <f>I49</f>
        <v>405000</v>
      </c>
      <c r="K49" s="17"/>
    </row>
    <row r="50" spans="1:1025" ht="39.75" customHeight="1" x14ac:dyDescent="0.25">
      <c r="A50" s="46">
        <v>217680</v>
      </c>
      <c r="B50" s="46">
        <v>7680</v>
      </c>
      <c r="C50" s="27" t="s">
        <v>154</v>
      </c>
      <c r="D50" s="24" t="s">
        <v>110</v>
      </c>
      <c r="E50" s="24" t="s">
        <v>165</v>
      </c>
      <c r="F50" s="24" t="s">
        <v>161</v>
      </c>
      <c r="G50" s="21">
        <f t="shared" ref="G50:G55" si="5">H50+I50</f>
        <v>37000</v>
      </c>
      <c r="H50" s="26">
        <v>37000</v>
      </c>
      <c r="I50" s="25">
        <v>0</v>
      </c>
      <c r="J50" s="26">
        <v>0</v>
      </c>
      <c r="K50" s="17"/>
    </row>
    <row r="51" spans="1:1025" s="47" customFormat="1" ht="60.75" customHeight="1" x14ac:dyDescent="0.25">
      <c r="A51" s="49" t="s">
        <v>137</v>
      </c>
      <c r="B51" s="50" t="s">
        <v>138</v>
      </c>
      <c r="C51" s="50" t="s">
        <v>144</v>
      </c>
      <c r="D51" s="48" t="s">
        <v>145</v>
      </c>
      <c r="E51" s="48" t="s">
        <v>164</v>
      </c>
      <c r="F51" s="45" t="s">
        <v>162</v>
      </c>
      <c r="G51" s="21">
        <f t="shared" si="5"/>
        <v>507500</v>
      </c>
      <c r="H51" s="26">
        <v>507500</v>
      </c>
      <c r="I51" s="26">
        <v>0</v>
      </c>
      <c r="J51" s="26">
        <f>J52+J55</f>
        <v>0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25.5" x14ac:dyDescent="0.25">
      <c r="A52" s="16" t="s">
        <v>61</v>
      </c>
      <c r="B52" s="16" t="s">
        <v>62</v>
      </c>
      <c r="C52" s="16" t="s">
        <v>63</v>
      </c>
      <c r="D52" s="24" t="s">
        <v>64</v>
      </c>
      <c r="E52" s="24"/>
      <c r="F52" s="24"/>
      <c r="G52" s="21">
        <f>H52</f>
        <v>250029</v>
      </c>
      <c r="H52" s="26">
        <f>H53+H54</f>
        <v>250029</v>
      </c>
      <c r="I52" s="26">
        <f t="shared" ref="I52:J52" si="6">I53+I54</f>
        <v>0</v>
      </c>
      <c r="J52" s="26">
        <f t="shared" si="6"/>
        <v>0</v>
      </c>
      <c r="K52" s="17"/>
    </row>
    <row r="53" spans="1:1025" s="47" customFormat="1" ht="39" customHeight="1" x14ac:dyDescent="0.25">
      <c r="A53" s="71"/>
      <c r="B53" s="71"/>
      <c r="C53" s="71"/>
      <c r="D53" s="24"/>
      <c r="E53" s="24" t="s">
        <v>111</v>
      </c>
      <c r="F53" s="24" t="s">
        <v>112</v>
      </c>
      <c r="G53" s="21">
        <f>H53</f>
        <v>50029</v>
      </c>
      <c r="H53" s="26">
        <f>30029+20000</f>
        <v>50029</v>
      </c>
      <c r="I53" s="25">
        <v>0</v>
      </c>
      <c r="J53" s="26">
        <v>0</v>
      </c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s="47" customFormat="1" ht="68.25" customHeight="1" x14ac:dyDescent="0.25">
      <c r="A54" s="71"/>
      <c r="B54" s="71"/>
      <c r="C54" s="71"/>
      <c r="D54" s="24"/>
      <c r="E54" s="24" t="s">
        <v>163</v>
      </c>
      <c r="F54" s="24" t="s">
        <v>190</v>
      </c>
      <c r="G54" s="21">
        <f>H54</f>
        <v>200000</v>
      </c>
      <c r="H54" s="26">
        <v>200000</v>
      </c>
      <c r="I54" s="25">
        <v>0</v>
      </c>
      <c r="J54" s="26">
        <v>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39" customHeight="1" x14ac:dyDescent="0.25">
      <c r="A55" s="16" t="s">
        <v>65</v>
      </c>
      <c r="B55" s="16" t="s">
        <v>66</v>
      </c>
      <c r="C55" s="16" t="s">
        <v>67</v>
      </c>
      <c r="D55" s="24" t="s">
        <v>68</v>
      </c>
      <c r="E55" s="24" t="s">
        <v>113</v>
      </c>
      <c r="F55" s="24" t="s">
        <v>114</v>
      </c>
      <c r="G55" s="21">
        <f t="shared" si="5"/>
        <v>15000</v>
      </c>
      <c r="H55" s="26">
        <v>0</v>
      </c>
      <c r="I55" s="25">
        <v>15000</v>
      </c>
      <c r="J55" s="26">
        <v>0</v>
      </c>
      <c r="K55" s="17"/>
    </row>
    <row r="56" spans="1:1025" ht="30.75" customHeight="1" x14ac:dyDescent="0.25">
      <c r="A56" s="3" t="s">
        <v>70</v>
      </c>
      <c r="B56" s="3"/>
      <c r="C56" s="3"/>
      <c r="D56" s="20" t="s">
        <v>115</v>
      </c>
      <c r="E56" s="3"/>
      <c r="F56" s="3"/>
      <c r="G56" s="21">
        <f t="shared" ref="G56:J57" si="7">G57</f>
        <v>4209460</v>
      </c>
      <c r="H56" s="21">
        <f t="shared" si="7"/>
        <v>3509460</v>
      </c>
      <c r="I56" s="21">
        <f t="shared" si="7"/>
        <v>700000</v>
      </c>
      <c r="J56" s="21">
        <f t="shared" si="7"/>
        <v>700000</v>
      </c>
      <c r="K56" s="17"/>
    </row>
    <row r="57" spans="1:1025" ht="25.5" customHeight="1" x14ac:dyDescent="0.25">
      <c r="A57" s="3" t="s">
        <v>71</v>
      </c>
      <c r="B57" s="3"/>
      <c r="C57" s="3"/>
      <c r="D57" s="20" t="s">
        <v>115</v>
      </c>
      <c r="E57" s="3"/>
      <c r="F57" s="3"/>
      <c r="G57" s="21">
        <f t="shared" si="7"/>
        <v>4209460</v>
      </c>
      <c r="H57" s="21">
        <f t="shared" si="7"/>
        <v>3509460</v>
      </c>
      <c r="I57" s="21">
        <f t="shared" si="7"/>
        <v>700000</v>
      </c>
      <c r="J57" s="21">
        <f t="shared" si="7"/>
        <v>700000</v>
      </c>
      <c r="K57" s="17"/>
    </row>
    <row r="58" spans="1:1025" ht="22.5" customHeight="1" x14ac:dyDescent="0.25">
      <c r="A58" s="3"/>
      <c r="B58" s="3">
        <v>9000</v>
      </c>
      <c r="C58" s="3"/>
      <c r="D58" s="20" t="s">
        <v>116</v>
      </c>
      <c r="E58" s="3"/>
      <c r="F58" s="3"/>
      <c r="G58" s="21">
        <f>G60+G78</f>
        <v>4209460</v>
      </c>
      <c r="H58" s="21">
        <f>H60+H78</f>
        <v>3509460</v>
      </c>
      <c r="I58" s="21">
        <f>I60+I78</f>
        <v>700000</v>
      </c>
      <c r="J58" s="21">
        <f>J60+J78</f>
        <v>700000</v>
      </c>
      <c r="K58" s="17"/>
    </row>
    <row r="59" spans="1:1025" ht="44.25" hidden="1" customHeight="1" x14ac:dyDescent="0.25">
      <c r="A59" s="3"/>
      <c r="B59" s="3"/>
      <c r="C59" s="3"/>
      <c r="D59" s="33"/>
      <c r="E59" s="34" t="s">
        <v>117</v>
      </c>
      <c r="F59" s="34" t="s">
        <v>118</v>
      </c>
      <c r="G59" s="21">
        <f t="shared" ref="G59:G67" si="8">H59+I59</f>
        <v>0</v>
      </c>
      <c r="H59" s="21">
        <v>0</v>
      </c>
      <c r="I59" s="21">
        <v>0</v>
      </c>
      <c r="J59" s="21">
        <v>0</v>
      </c>
      <c r="K59" s="17"/>
    </row>
    <row r="60" spans="1:1025" ht="30" customHeight="1" x14ac:dyDescent="0.25">
      <c r="A60" s="32">
        <v>3719770</v>
      </c>
      <c r="B60" s="32" t="s">
        <v>72</v>
      </c>
      <c r="C60" s="32" t="s">
        <v>73</v>
      </c>
      <c r="D60" s="35" t="s">
        <v>74</v>
      </c>
      <c r="E60" s="3"/>
      <c r="F60" s="3"/>
      <c r="G60" s="21">
        <f>H60+I60</f>
        <v>3686960</v>
      </c>
      <c r="H60" s="21">
        <f>SUM(H61:H69)</f>
        <v>2986960</v>
      </c>
      <c r="I60" s="21">
        <f>SUM(I61:I69)</f>
        <v>700000</v>
      </c>
      <c r="J60" s="21">
        <f>SUM(J61:J69)</f>
        <v>700000</v>
      </c>
      <c r="K60" s="36"/>
    </row>
    <row r="61" spans="1:1025" ht="79.5" customHeight="1" x14ac:dyDescent="0.25">
      <c r="A61" s="3"/>
      <c r="B61" s="3"/>
      <c r="C61" s="3"/>
      <c r="D61" s="3"/>
      <c r="E61" s="24" t="str">
        <f>E16</f>
        <v>Програма розвитку охорони здоров’я   Білозірської сільської територіальної громади на 2021-2025 роки (зі зсінами)</v>
      </c>
      <c r="F61" s="24" t="str">
        <f>F16</f>
        <v>рішення сільської ради від 22.12.2020 року № 4-23/VIII, зміни від 22.12.2021 № 25-18/VIII, 30.01.2023 №46-4/VIII, 28.02.2023 № 47-3/VIII</v>
      </c>
      <c r="G61" s="21">
        <f t="shared" si="8"/>
        <v>1606000</v>
      </c>
      <c r="H61" s="26">
        <f>106000+800000</f>
        <v>906000</v>
      </c>
      <c r="I61" s="25">
        <v>700000</v>
      </c>
      <c r="J61" s="26">
        <v>700000</v>
      </c>
      <c r="K61" s="17" t="s">
        <v>168</v>
      </c>
    </row>
    <row r="62" spans="1:1025" ht="45.75" customHeight="1" x14ac:dyDescent="0.25">
      <c r="A62" s="3"/>
      <c r="B62" s="3"/>
      <c r="C62" s="3"/>
      <c r="D62" s="3"/>
      <c r="E62" s="24" t="str">
        <f>E51</f>
        <v>Програми  «Забезпечення пожежної безпеки у Білозірській ТГ на 2021-2025 роки» (зі змінами)</v>
      </c>
      <c r="F62" s="24" t="str">
        <f>F51</f>
        <v xml:space="preserve">рішення сільської ради від 22.12.2020 № 4-18/VIII,  зміни  від   22.12.2022 року № 45-21/VIII </v>
      </c>
      <c r="G62" s="21">
        <f t="shared" si="8"/>
        <v>1113470</v>
      </c>
      <c r="H62" s="26">
        <v>1113470</v>
      </c>
      <c r="I62" s="25">
        <v>0</v>
      </c>
      <c r="J62" s="26">
        <v>0</v>
      </c>
      <c r="K62" s="17"/>
    </row>
    <row r="63" spans="1:1025" ht="36" customHeight="1" x14ac:dyDescent="0.25">
      <c r="A63" s="3"/>
      <c r="B63" s="3"/>
      <c r="C63" s="3"/>
      <c r="D63" s="3"/>
      <c r="E63" s="24" t="s">
        <v>119</v>
      </c>
      <c r="F63" s="24" t="s">
        <v>120</v>
      </c>
      <c r="G63" s="21">
        <f t="shared" si="8"/>
        <v>105520</v>
      </c>
      <c r="H63" s="26">
        <v>105520</v>
      </c>
      <c r="I63" s="25">
        <v>0</v>
      </c>
      <c r="J63" s="26">
        <v>0</v>
      </c>
      <c r="K63" s="17" t="s">
        <v>143</v>
      </c>
    </row>
    <row r="64" spans="1:1025" s="47" customFormat="1" ht="29.25" customHeight="1" x14ac:dyDescent="0.25">
      <c r="A64" s="87" t="s">
        <v>76</v>
      </c>
      <c r="B64" s="87" t="s">
        <v>11</v>
      </c>
      <c r="C64" s="87" t="s">
        <v>12</v>
      </c>
      <c r="D64" s="87" t="s">
        <v>80</v>
      </c>
      <c r="E64" s="87" t="s">
        <v>81</v>
      </c>
      <c r="F64" s="87" t="s">
        <v>82</v>
      </c>
      <c r="G64" s="87" t="s">
        <v>1</v>
      </c>
      <c r="H64" s="87" t="s">
        <v>10</v>
      </c>
      <c r="I64" s="87" t="s">
        <v>2</v>
      </c>
      <c r="J64" s="87"/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7" customFormat="1" ht="129" customHeight="1" x14ac:dyDescent="0.25">
      <c r="A65" s="87"/>
      <c r="B65" s="87"/>
      <c r="C65" s="87"/>
      <c r="D65" s="87"/>
      <c r="E65" s="87"/>
      <c r="F65" s="87"/>
      <c r="G65" s="87"/>
      <c r="H65" s="87"/>
      <c r="I65" s="18" t="s">
        <v>3</v>
      </c>
      <c r="J65" s="72" t="s">
        <v>13</v>
      </c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7" customFormat="1" x14ac:dyDescent="0.25">
      <c r="A66" s="72" t="s">
        <v>4</v>
      </c>
      <c r="B66" s="72" t="s">
        <v>5</v>
      </c>
      <c r="C66" s="72" t="s">
        <v>6</v>
      </c>
      <c r="D66" s="72" t="s">
        <v>7</v>
      </c>
      <c r="E66" s="72" t="s">
        <v>8</v>
      </c>
      <c r="F66" s="72" t="s">
        <v>9</v>
      </c>
      <c r="G66" s="72" t="s">
        <v>83</v>
      </c>
      <c r="H66" s="72" t="s">
        <v>84</v>
      </c>
      <c r="I66" s="18" t="s">
        <v>85</v>
      </c>
      <c r="J66" s="19" t="s">
        <v>86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7" customFormat="1" ht="39.75" customHeight="1" x14ac:dyDescent="0.25">
      <c r="A67" s="3"/>
      <c r="B67" s="3"/>
      <c r="C67" s="3"/>
      <c r="D67" s="3"/>
      <c r="E67" s="24" t="s">
        <v>166</v>
      </c>
      <c r="F67" s="24" t="s">
        <v>167</v>
      </c>
      <c r="G67" s="21">
        <f t="shared" si="8"/>
        <v>700000</v>
      </c>
      <c r="H67" s="26">
        <v>700000</v>
      </c>
      <c r="I67" s="25">
        <v>0</v>
      </c>
      <c r="J67" s="26">
        <v>0</v>
      </c>
      <c r="K67" s="17" t="s">
        <v>153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s="47" customFormat="1" ht="64.5" customHeight="1" x14ac:dyDescent="0.25">
      <c r="A68" s="3"/>
      <c r="B68" s="3"/>
      <c r="C68" s="3"/>
      <c r="D68" s="84"/>
      <c r="E68" s="24" t="s">
        <v>177</v>
      </c>
      <c r="F68" s="24" t="s">
        <v>178</v>
      </c>
      <c r="G68" s="21">
        <f t="shared" ref="G68" si="9">H68+I68</f>
        <v>100000</v>
      </c>
      <c r="H68" s="26">
        <v>100000</v>
      </c>
      <c r="I68" s="25">
        <v>0</v>
      </c>
      <c r="J68" s="26">
        <v>0</v>
      </c>
      <c r="K68" s="1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  <c r="AMC68" s="2"/>
      <c r="AMD68" s="2"/>
      <c r="AME68" s="2"/>
      <c r="AMF68" s="2"/>
      <c r="AMG68" s="2"/>
      <c r="AMH68" s="2"/>
      <c r="AMI68" s="2"/>
      <c r="AMJ68" s="2"/>
      <c r="AMK68" s="2"/>
    </row>
    <row r="69" spans="1:1025" ht="44.25" customHeight="1" x14ac:dyDescent="0.25">
      <c r="A69" s="3"/>
      <c r="B69" s="3"/>
      <c r="C69" s="3"/>
      <c r="D69" s="3"/>
      <c r="E69" s="24" t="s">
        <v>159</v>
      </c>
      <c r="F69" s="24" t="s">
        <v>160</v>
      </c>
      <c r="G69" s="21">
        <f t="shared" ref="G69:G83" si="10">H69+I69</f>
        <v>61970</v>
      </c>
      <c r="H69" s="26">
        <v>61970</v>
      </c>
      <c r="I69" s="25">
        <v>0</v>
      </c>
      <c r="J69" s="26">
        <v>0</v>
      </c>
      <c r="K69" s="17"/>
    </row>
    <row r="70" spans="1:1025" ht="51" hidden="1" x14ac:dyDescent="0.25">
      <c r="A70" s="16">
        <v>3719800</v>
      </c>
      <c r="B70" s="16">
        <v>9800</v>
      </c>
      <c r="C70" s="32" t="s">
        <v>73</v>
      </c>
      <c r="D70" s="24" t="s">
        <v>121</v>
      </c>
      <c r="E70" s="24"/>
      <c r="F70" s="24"/>
      <c r="G70" s="26">
        <f t="shared" si="10"/>
        <v>0</v>
      </c>
      <c r="H70" s="26">
        <f>SUM(H71:H76)</f>
        <v>0</v>
      </c>
      <c r="I70" s="26">
        <f>SUM(I71:I76)</f>
        <v>0</v>
      </c>
      <c r="J70" s="26">
        <f>SUM(J71:J76)</f>
        <v>0</v>
      </c>
      <c r="K70" s="17"/>
    </row>
    <row r="71" spans="1:1025" ht="38.25" hidden="1" x14ac:dyDescent="0.25">
      <c r="A71" s="16"/>
      <c r="B71" s="16"/>
      <c r="C71" s="32"/>
      <c r="D71" s="24"/>
      <c r="E71" s="24" t="s">
        <v>111</v>
      </c>
      <c r="F71" s="24" t="s">
        <v>112</v>
      </c>
      <c r="G71" s="26">
        <f t="shared" si="10"/>
        <v>0</v>
      </c>
      <c r="H71" s="26">
        <v>0</v>
      </c>
      <c r="I71" s="25">
        <v>0</v>
      </c>
      <c r="J71" s="26">
        <v>0</v>
      </c>
      <c r="K71" s="17"/>
    </row>
    <row r="72" spans="1:1025" s="39" customFormat="1" ht="63.75" hidden="1" customHeight="1" x14ac:dyDescent="0.2">
      <c r="A72" s="37"/>
      <c r="B72" s="37"/>
      <c r="C72" s="32"/>
      <c r="D72" s="29"/>
      <c r="E72" s="29" t="s">
        <v>122</v>
      </c>
      <c r="F72" s="29" t="s">
        <v>123</v>
      </c>
      <c r="G72" s="30">
        <f t="shared" si="10"/>
        <v>0</v>
      </c>
      <c r="H72" s="30">
        <v>0</v>
      </c>
      <c r="I72" s="31">
        <v>0</v>
      </c>
      <c r="J72" s="30">
        <v>0</v>
      </c>
      <c r="K72" s="38"/>
    </row>
    <row r="73" spans="1:1025" s="39" customFormat="1" ht="63.75" hidden="1" customHeight="1" x14ac:dyDescent="0.2">
      <c r="A73" s="37"/>
      <c r="B73" s="37"/>
      <c r="C73" s="32"/>
      <c r="D73" s="29"/>
      <c r="E73" s="29" t="s">
        <v>124</v>
      </c>
      <c r="F73" s="29" t="s">
        <v>125</v>
      </c>
      <c r="G73" s="30">
        <f t="shared" si="10"/>
        <v>0</v>
      </c>
      <c r="H73" s="30">
        <v>0</v>
      </c>
      <c r="I73" s="31">
        <v>0</v>
      </c>
      <c r="J73" s="30">
        <v>0</v>
      </c>
      <c r="K73" s="38"/>
    </row>
    <row r="74" spans="1:1025" s="39" customFormat="1" ht="51.75" hidden="1" customHeight="1" x14ac:dyDescent="0.2">
      <c r="A74" s="37"/>
      <c r="B74" s="37"/>
      <c r="C74" s="32"/>
      <c r="D74" s="29"/>
      <c r="E74" s="29" t="s">
        <v>126</v>
      </c>
      <c r="F74" s="29" t="s">
        <v>127</v>
      </c>
      <c r="G74" s="30">
        <f t="shared" si="10"/>
        <v>0</v>
      </c>
      <c r="H74" s="30">
        <v>0</v>
      </c>
      <c r="I74" s="31">
        <v>0</v>
      </c>
      <c r="J74" s="30">
        <v>0</v>
      </c>
      <c r="K74" s="38"/>
    </row>
    <row r="75" spans="1:1025" s="39" customFormat="1" ht="38.25" hidden="1" x14ac:dyDescent="0.2">
      <c r="A75" s="37"/>
      <c r="B75" s="37"/>
      <c r="C75" s="32"/>
      <c r="D75" s="29"/>
      <c r="E75" s="29" t="s">
        <v>128</v>
      </c>
      <c r="F75" s="29" t="s">
        <v>129</v>
      </c>
      <c r="G75" s="30">
        <f t="shared" si="10"/>
        <v>0</v>
      </c>
      <c r="H75" s="30">
        <v>0</v>
      </c>
      <c r="I75" s="31">
        <v>0</v>
      </c>
      <c r="J75" s="30">
        <v>0</v>
      </c>
      <c r="K75" s="38"/>
    </row>
    <row r="76" spans="1:1025" s="39" customFormat="1" ht="44.25" hidden="1" customHeight="1" x14ac:dyDescent="0.2">
      <c r="A76" s="37"/>
      <c r="B76" s="37"/>
      <c r="C76" s="32"/>
      <c r="D76" s="29"/>
      <c r="E76" s="29" t="s">
        <v>130</v>
      </c>
      <c r="F76" s="29" t="s">
        <v>131</v>
      </c>
      <c r="G76" s="30">
        <f t="shared" si="10"/>
        <v>0</v>
      </c>
      <c r="H76" s="30">
        <v>0</v>
      </c>
      <c r="I76" s="31">
        <v>0</v>
      </c>
      <c r="J76" s="30">
        <v>0</v>
      </c>
      <c r="K76" s="38"/>
    </row>
    <row r="77" spans="1:1025" s="39" customFormat="1" ht="89.25" hidden="1" customHeight="1" x14ac:dyDescent="0.2">
      <c r="A77" s="37">
        <v>3719820</v>
      </c>
      <c r="B77" s="37">
        <v>9820</v>
      </c>
      <c r="C77" s="32" t="s">
        <v>73</v>
      </c>
      <c r="D77" s="29" t="s">
        <v>132</v>
      </c>
      <c r="E77" s="29" t="s">
        <v>133</v>
      </c>
      <c r="F77" s="29" t="s">
        <v>134</v>
      </c>
      <c r="G77" s="30">
        <f t="shared" si="10"/>
        <v>0</v>
      </c>
      <c r="H77" s="30">
        <v>0</v>
      </c>
      <c r="I77" s="31">
        <v>0</v>
      </c>
      <c r="J77" s="30">
        <v>0</v>
      </c>
      <c r="K77" s="38"/>
    </row>
    <row r="78" spans="1:1025" s="2" customFormat="1" ht="51" x14ac:dyDescent="0.2">
      <c r="A78" s="59">
        <v>3719800</v>
      </c>
      <c r="B78" s="59">
        <v>9800</v>
      </c>
      <c r="C78" s="63" t="s">
        <v>73</v>
      </c>
      <c r="D78" s="24" t="s">
        <v>121</v>
      </c>
      <c r="E78" s="24"/>
      <c r="F78" s="24"/>
      <c r="G78" s="21">
        <f t="shared" si="10"/>
        <v>522500</v>
      </c>
      <c r="H78" s="26">
        <f>SUM(H79:H83)</f>
        <v>522500</v>
      </c>
      <c r="I78" s="26">
        <f>SUM(I79:I83)</f>
        <v>0</v>
      </c>
      <c r="J78" s="26">
        <f>SUM(J79:J83)</f>
        <v>0</v>
      </c>
      <c r="K78" s="17"/>
    </row>
    <row r="79" spans="1:1025" s="2" customFormat="1" ht="38.25" customHeight="1" x14ac:dyDescent="0.2">
      <c r="A79" s="59"/>
      <c r="B79" s="59"/>
      <c r="C79" s="63"/>
      <c r="D79" s="24"/>
      <c r="E79" s="24" t="s">
        <v>111</v>
      </c>
      <c r="F79" s="24" t="s">
        <v>112</v>
      </c>
      <c r="G79" s="21">
        <f t="shared" si="10"/>
        <v>80000</v>
      </c>
      <c r="H79" s="26">
        <v>80000</v>
      </c>
      <c r="I79" s="25">
        <v>0</v>
      </c>
      <c r="J79" s="26">
        <v>0</v>
      </c>
      <c r="K79" s="17"/>
    </row>
    <row r="80" spans="1:1025" s="69" customFormat="1" ht="63.75" customHeight="1" x14ac:dyDescent="0.2">
      <c r="A80" s="64"/>
      <c r="B80" s="64"/>
      <c r="C80" s="63"/>
      <c r="D80" s="65"/>
      <c r="E80" s="65" t="str">
        <f>E54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80" s="65" t="str">
        <f>F54</f>
        <v xml:space="preserve"> рішення сільської ради від 08.02.2022 № № 28-55/VIII, зміни від 13.12.2022 року №  44-2/VIII</v>
      </c>
      <c r="G80" s="70">
        <f t="shared" si="10"/>
        <v>75000</v>
      </c>
      <c r="H80" s="66">
        <v>75000</v>
      </c>
      <c r="I80" s="67">
        <v>0</v>
      </c>
      <c r="J80" s="66">
        <v>0</v>
      </c>
      <c r="K80" s="68"/>
    </row>
    <row r="81" spans="1:12" s="69" customFormat="1" ht="75.75" customHeight="1" x14ac:dyDescent="0.2">
      <c r="A81" s="64"/>
      <c r="B81" s="64"/>
      <c r="C81" s="63"/>
      <c r="D81" s="65"/>
      <c r="E81" s="85" t="s">
        <v>179</v>
      </c>
      <c r="F81" s="85" t="s">
        <v>180</v>
      </c>
      <c r="G81" s="70">
        <f t="shared" ref="G81" si="11">H81+I81</f>
        <v>87500</v>
      </c>
      <c r="H81" s="66">
        <v>87500</v>
      </c>
      <c r="I81" s="67">
        <v>0</v>
      </c>
      <c r="J81" s="66">
        <v>0</v>
      </c>
      <c r="K81" s="68"/>
    </row>
    <row r="82" spans="1:12" s="69" customFormat="1" ht="63.75" customHeight="1" x14ac:dyDescent="0.2">
      <c r="A82" s="64"/>
      <c r="B82" s="64"/>
      <c r="C82" s="63"/>
      <c r="D82" s="65"/>
      <c r="E82" s="65" t="s">
        <v>191</v>
      </c>
      <c r="F82" s="65" t="s">
        <v>181</v>
      </c>
      <c r="G82" s="70">
        <f t="shared" si="10"/>
        <v>200000</v>
      </c>
      <c r="H82" s="66">
        <f>50000+150000</f>
        <v>200000</v>
      </c>
      <c r="I82" s="67">
        <v>0</v>
      </c>
      <c r="J82" s="66">
        <v>0</v>
      </c>
      <c r="K82" s="78" t="s">
        <v>172</v>
      </c>
      <c r="L82" s="79" t="s">
        <v>173</v>
      </c>
    </row>
    <row r="83" spans="1:12" s="69" customFormat="1" ht="44.25" customHeight="1" x14ac:dyDescent="0.2">
      <c r="A83" s="64"/>
      <c r="B83" s="64"/>
      <c r="C83" s="63"/>
      <c r="D83" s="65"/>
      <c r="E83" s="65" t="s">
        <v>130</v>
      </c>
      <c r="F83" s="65" t="s">
        <v>131</v>
      </c>
      <c r="G83" s="70">
        <f t="shared" si="10"/>
        <v>80000</v>
      </c>
      <c r="H83" s="66">
        <v>80000</v>
      </c>
      <c r="I83" s="67">
        <v>0</v>
      </c>
      <c r="J83" s="66">
        <v>0</v>
      </c>
      <c r="K83" s="68"/>
    </row>
    <row r="84" spans="1:12" x14ac:dyDescent="0.25">
      <c r="A84" s="3" t="s">
        <v>135</v>
      </c>
      <c r="B84" s="3" t="s">
        <v>135</v>
      </c>
      <c r="C84" s="3" t="s">
        <v>135</v>
      </c>
      <c r="D84" s="20" t="s">
        <v>77</v>
      </c>
      <c r="E84" s="3" t="s">
        <v>135</v>
      </c>
      <c r="F84" s="3" t="s">
        <v>135</v>
      </c>
      <c r="G84" s="21">
        <f>G56+G13</f>
        <v>19583339</v>
      </c>
      <c r="H84" s="21">
        <f>H56+H13</f>
        <v>16169339</v>
      </c>
      <c r="I84" s="21">
        <f>I56+I13</f>
        <v>3414000</v>
      </c>
      <c r="J84" s="21">
        <f>J56+J13</f>
        <v>3399000</v>
      </c>
      <c r="K84" s="36">
        <f>I84-J84</f>
        <v>15000</v>
      </c>
    </row>
    <row r="85" spans="1:12" s="15" customFormat="1" x14ac:dyDescent="0.25">
      <c r="A85" s="40"/>
      <c r="B85" s="40"/>
      <c r="C85" s="40"/>
      <c r="D85" s="40"/>
      <c r="E85" s="40"/>
      <c r="F85" s="40"/>
      <c r="G85" s="41"/>
      <c r="H85" s="40"/>
      <c r="I85" s="40"/>
    </row>
    <row r="86" spans="1:12" s="15" customFormat="1" x14ac:dyDescent="0.25">
      <c r="A86" s="40"/>
      <c r="B86" s="40"/>
      <c r="C86" s="40"/>
      <c r="D86" s="40"/>
      <c r="E86" s="40"/>
      <c r="F86" s="40"/>
      <c r="G86" s="41"/>
      <c r="H86" s="40"/>
      <c r="I86" s="40"/>
    </row>
    <row r="87" spans="1:12" s="42" customFormat="1" ht="30.75" customHeight="1" x14ac:dyDescent="0.3">
      <c r="D87" s="42" t="s">
        <v>75</v>
      </c>
      <c r="E87" s="43"/>
      <c r="F87" s="44"/>
      <c r="G87" s="42" t="s">
        <v>136</v>
      </c>
    </row>
    <row r="89" spans="1:12" x14ac:dyDescent="0.25">
      <c r="G89" s="73"/>
    </row>
    <row r="94" spans="1:12" x14ac:dyDescent="0.25">
      <c r="H94" s="58">
        <f>H84-8758839</f>
        <v>7410500</v>
      </c>
    </row>
  </sheetData>
  <mergeCells count="52"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46:F47"/>
    <mergeCell ref="G46:G47"/>
    <mergeCell ref="H46:H47"/>
    <mergeCell ref="I46:J46"/>
    <mergeCell ref="F10:F11"/>
    <mergeCell ref="G10:G11"/>
    <mergeCell ref="H10:H11"/>
    <mergeCell ref="I10:J10"/>
    <mergeCell ref="F20:F21"/>
    <mergeCell ref="G20:G21"/>
    <mergeCell ref="H20:H21"/>
    <mergeCell ref="I20:J20"/>
    <mergeCell ref="F32:F33"/>
    <mergeCell ref="G32:G33"/>
    <mergeCell ref="H32:H33"/>
    <mergeCell ref="I32:J32"/>
    <mergeCell ref="A46:A47"/>
    <mergeCell ref="B46:B47"/>
    <mergeCell ref="C46:C47"/>
    <mergeCell ref="D46:D47"/>
    <mergeCell ref="E46:E47"/>
    <mergeCell ref="A20:A21"/>
    <mergeCell ref="B20:B21"/>
    <mergeCell ref="C20:C21"/>
    <mergeCell ref="D20:D21"/>
    <mergeCell ref="E20:E21"/>
    <mergeCell ref="A32:A33"/>
    <mergeCell ref="B32:B33"/>
    <mergeCell ref="C32:C33"/>
    <mergeCell ref="D32:D33"/>
    <mergeCell ref="E32:E33"/>
    <mergeCell ref="F64:F65"/>
    <mergeCell ref="G64:G65"/>
    <mergeCell ref="H64:H65"/>
    <mergeCell ref="I64:J64"/>
    <mergeCell ref="A64:A65"/>
    <mergeCell ref="B64:B65"/>
    <mergeCell ref="C64:C65"/>
    <mergeCell ref="D64:D65"/>
    <mergeCell ref="E64:E65"/>
  </mergeCells>
  <pageMargins left="0.7" right="0.7" top="0.75" bottom="0.75" header="0.51180555555555496" footer="0.51180555555555496"/>
  <pageSetup paperSize="9" scale="62" firstPageNumber="0" orientation="landscape" r:id="rId1"/>
  <rowBreaks count="5" manualBreakCount="5">
    <brk id="19" max="9" man="1"/>
    <brk id="31" max="9" man="1"/>
    <brk id="45" max="9" man="1"/>
    <brk id="63" max="9" man="1"/>
    <brk id="8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2023-03-31T12:43:28Z</cp:lastPrinted>
  <dcterms:created xsi:type="dcterms:W3CDTF">2006-09-16T00:00:00Z</dcterms:created>
  <dcterms:modified xsi:type="dcterms:W3CDTF">2023-03-31T12:43:29Z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