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22710" windowHeight="12495" tabRatio="500"/>
  </bookViews>
  <sheets>
    <sheet name="додаток 5" sheetId="6" r:id="rId1"/>
    <sheet name="Лист2" sheetId="8" r:id="rId2"/>
  </sheets>
  <definedNames>
    <definedName name="_xlnm.Print_Area" localSheetId="0">'додаток 5'!$A$1:$J$108</definedName>
  </definedNames>
  <calcPr calcId="145621"/>
</workbook>
</file>

<file path=xl/calcChain.xml><?xml version="1.0" encoding="utf-8"?>
<calcChain xmlns="http://schemas.openxmlformats.org/spreadsheetml/2006/main">
  <c r="J112" i="6" l="1"/>
  <c r="H45" i="6"/>
  <c r="H43" i="6"/>
  <c r="H38" i="6"/>
  <c r="H52" i="6"/>
  <c r="G98" i="6"/>
  <c r="F98" i="6"/>
  <c r="E98" i="6"/>
  <c r="H103" i="6"/>
  <c r="H101" i="6"/>
  <c r="H97" i="6"/>
  <c r="I60" i="6" l="1"/>
  <c r="J60" i="6"/>
  <c r="H53" i="6"/>
  <c r="I53" i="6"/>
  <c r="J53" i="6"/>
  <c r="I14" i="6"/>
  <c r="J14" i="6"/>
  <c r="H58" i="6" l="1"/>
  <c r="I58" i="6"/>
  <c r="J58" i="6"/>
  <c r="H18" i="6"/>
  <c r="J56" i="6" l="1"/>
  <c r="G56" i="6"/>
  <c r="H57" i="6"/>
  <c r="G57" i="6" s="1"/>
  <c r="I57" i="6"/>
  <c r="J57" i="6"/>
  <c r="I55" i="6"/>
  <c r="J55" i="6" s="1"/>
  <c r="H32" i="6"/>
  <c r="H36" i="6"/>
  <c r="J72" i="6" l="1"/>
  <c r="I72" i="6"/>
  <c r="H29" i="6" l="1"/>
  <c r="H25" i="6" l="1"/>
  <c r="H87" i="6"/>
  <c r="H30" i="6"/>
  <c r="H16" i="6"/>
  <c r="J78" i="6" l="1"/>
  <c r="I78" i="6"/>
  <c r="H64" i="6" l="1"/>
  <c r="H63" i="6" s="1"/>
  <c r="F79" i="6"/>
  <c r="E79" i="6"/>
  <c r="I63" i="6"/>
  <c r="J68" i="6"/>
  <c r="J64" i="6" s="1"/>
  <c r="G68" i="6"/>
  <c r="J63" i="6" l="1"/>
  <c r="G64" i="6"/>
  <c r="G63" i="6" s="1"/>
  <c r="G102" i="6"/>
  <c r="H96" i="6" l="1"/>
  <c r="H54" i="6" l="1"/>
  <c r="H46" i="6" l="1"/>
  <c r="H78" i="6"/>
  <c r="H77" i="6" l="1"/>
  <c r="H76" i="6" s="1"/>
  <c r="G78" i="6"/>
  <c r="G83" i="6"/>
  <c r="E99" i="6"/>
  <c r="F99" i="6"/>
  <c r="G99" i="6"/>
  <c r="G101" i="6" l="1"/>
  <c r="G72" i="6"/>
  <c r="H27" i="6"/>
  <c r="E60" i="6" l="1"/>
  <c r="I46" i="6"/>
  <c r="G46" i="6" s="1"/>
  <c r="G51" i="6"/>
  <c r="I59" i="6" l="1"/>
  <c r="J59" i="6" s="1"/>
  <c r="G73" i="6" l="1"/>
  <c r="H39" i="6"/>
  <c r="I39" i="6"/>
  <c r="J39" i="6"/>
  <c r="I37" i="6"/>
  <c r="J37" i="6"/>
  <c r="I17" i="6"/>
  <c r="J17" i="6"/>
  <c r="H15" i="6"/>
  <c r="I15" i="6"/>
  <c r="J15" i="6"/>
  <c r="G36" i="6" l="1"/>
  <c r="F36" i="6"/>
  <c r="E36" i="6"/>
  <c r="I31" i="6"/>
  <c r="I20" i="6" s="1"/>
  <c r="J31" i="6"/>
  <c r="J20" i="6" s="1"/>
  <c r="G32" i="6"/>
  <c r="G28" i="6"/>
  <c r="H31" i="6" l="1"/>
  <c r="G31" i="6" s="1"/>
  <c r="I42" i="6" l="1"/>
  <c r="J42" i="6"/>
  <c r="G44" i="6"/>
  <c r="H37" i="6" l="1"/>
  <c r="G82" i="6"/>
  <c r="G100" i="6"/>
  <c r="G59" i="6"/>
  <c r="G60" i="6"/>
  <c r="F60" i="6"/>
  <c r="F59" i="6"/>
  <c r="E59" i="6"/>
  <c r="G58" i="6" l="1"/>
  <c r="F78" i="6"/>
  <c r="E78" i="6"/>
  <c r="E25" i="6"/>
  <c r="E26" i="6" s="1"/>
  <c r="E19" i="6"/>
  <c r="F19" i="6"/>
  <c r="E29" i="6" l="1"/>
  <c r="E32" i="6"/>
  <c r="G71" i="6"/>
  <c r="I69" i="6"/>
  <c r="I62" i="6" s="1"/>
  <c r="J69" i="6"/>
  <c r="J62" i="6" s="1"/>
  <c r="H70" i="6"/>
  <c r="G70" i="6" s="1"/>
  <c r="G55" i="6" l="1"/>
  <c r="H69" i="6"/>
  <c r="H62" i="6" s="1"/>
  <c r="G69" i="6" l="1"/>
  <c r="G62" i="6" s="1"/>
  <c r="G81" i="6" l="1"/>
  <c r="G104" i="6" l="1"/>
  <c r="G103" i="6"/>
  <c r="G97" i="6" l="1"/>
  <c r="J96" i="6"/>
  <c r="I96" i="6"/>
  <c r="G96" i="6" s="1"/>
  <c r="H42" i="6" l="1"/>
  <c r="G42" i="6" s="1"/>
  <c r="H20" i="6" l="1"/>
  <c r="H19" i="6"/>
  <c r="H17" i="6" s="1"/>
  <c r="F25" i="6" l="1"/>
  <c r="F26" i="6" l="1"/>
  <c r="G21" i="6"/>
  <c r="F29" i="6" l="1"/>
  <c r="F32" i="6"/>
  <c r="G95" i="6" l="1"/>
  <c r="G94" i="6"/>
  <c r="G93" i="6"/>
  <c r="G92" i="6"/>
  <c r="G91" i="6"/>
  <c r="G90" i="6"/>
  <c r="G89" i="6"/>
  <c r="J88" i="6"/>
  <c r="I88" i="6"/>
  <c r="H88" i="6"/>
  <c r="G87" i="6"/>
  <c r="G80" i="6"/>
  <c r="G79" i="6"/>
  <c r="J77" i="6"/>
  <c r="J76" i="6" s="1"/>
  <c r="J75" i="6" s="1"/>
  <c r="J74" i="6" s="1"/>
  <c r="I77" i="6"/>
  <c r="H75" i="6"/>
  <c r="H74" i="6" s="1"/>
  <c r="G61" i="6"/>
  <c r="G54" i="6"/>
  <c r="G53" i="6" s="1"/>
  <c r="G52" i="6"/>
  <c r="G47" i="6"/>
  <c r="J46" i="6"/>
  <c r="J41" i="6" s="1"/>
  <c r="I41" i="6"/>
  <c r="H41" i="6"/>
  <c r="H14" i="6" s="1"/>
  <c r="G45" i="6"/>
  <c r="G43" i="6"/>
  <c r="G40" i="6"/>
  <c r="G39" i="6" s="1"/>
  <c r="G38" i="6"/>
  <c r="G37" i="6" s="1"/>
  <c r="G30" i="6"/>
  <c r="G29" i="6"/>
  <c r="G27" i="6"/>
  <c r="G26" i="6"/>
  <c r="G25" i="6"/>
  <c r="G19" i="6"/>
  <c r="G18" i="6"/>
  <c r="G16" i="6"/>
  <c r="G15" i="6" s="1"/>
  <c r="G14" i="6" l="1"/>
  <c r="J13" i="6"/>
  <c r="J105" i="6" s="1"/>
  <c r="G20" i="6"/>
  <c r="G17" i="6"/>
  <c r="I13" i="6"/>
  <c r="I76" i="6"/>
  <c r="I75" i="6" s="1"/>
  <c r="I74" i="6" s="1"/>
  <c r="G77" i="6"/>
  <c r="G76" i="6" s="1"/>
  <c r="G75" i="6" s="1"/>
  <c r="G74" i="6" s="1"/>
  <c r="G88" i="6"/>
  <c r="I105" i="6" l="1"/>
  <c r="I112" i="6" s="1"/>
  <c r="G41" i="6"/>
  <c r="H13" i="6"/>
  <c r="H105" i="6" s="1"/>
  <c r="H112" i="6" s="1"/>
  <c r="G13" i="6"/>
  <c r="G105" i="6" s="1"/>
  <c r="G112" i="6" s="1"/>
  <c r="K105" i="6" l="1"/>
</calcChain>
</file>

<file path=xl/sharedStrings.xml><?xml version="1.0" encoding="utf-8"?>
<sst xmlns="http://schemas.openxmlformats.org/spreadsheetml/2006/main" count="353" uniqueCount="219">
  <si>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</si>
  <si>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</si>
  <si>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</si>
  <si>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</si>
  <si>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</si>
  <si>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</si>
  <si>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</si>
  <si>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</si>
  <si>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</si>
  <si>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</si>
  <si>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</si>
  <si>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</si>
  <si>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</si>
  <si>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</si>
  <si>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</si>
  <si>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</si>
  <si>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</si>
  <si>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</si>
  <si>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</si>
  <si>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</si>
  <si>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</si>
  <si>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</si>
  <si>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</si>
  <si>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</si>
  <si>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</si>
  <si>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</si>
  <si>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</si>
  <si>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</si>
  <si>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</si>
  <si>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</si>
  <si>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</si>
  <si>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</si>
  <si>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</si>
  <si>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</si>
  <si>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</si>
  <si>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</si>
  <si>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</si>
  <si>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</si>
  <si>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</si>
  <si>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</si>
  <si>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</si>
  <si>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</si>
  <si>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</si>
  <si>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</si>
  <si>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</si>
  <si>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</si>
  <si>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</si>
  <si>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</si>
  <si>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</si>
  <si>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</si>
  <si>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</si>
  <si>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</si>
  <si>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</si>
  <si>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</si>
  <si>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</si>
  <si>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</si>
  <si>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</si>
  <si>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</si>
  <si>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</si>
  <si>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</si>
  <si>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</si>
  <si>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</si>
  <si>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</si>
  <si>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</si>
  <si>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</si>
  <si>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</si>
  <si>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</si>
  <si>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</si>
  <si>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</si>
  <si>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</si>
  <si>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</si>
  <si>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</si>
  <si>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</si>
  <si>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</si>
  <si>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</si>
  <si>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</si>
  <si>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</si>
  <si>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</si>
  <si>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</si>
  <si>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</si>
  <si>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</si>
  <si>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</si>
  <si>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</si>
  <si>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</si>
  <si>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</si>
  <si>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</si>
  <si>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</si>
  <si>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</si>
  <si>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</si>
  <si>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</si>
  <si>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</si>
  <si>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</si>
  <si>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</si>
  <si>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</si>
  <si>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</si>
  <si>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</si>
  <si>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</si>
  <si>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</si>
  <si>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</si>
  <si>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</si>
  <si>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</si>
  <si>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</si>
  <si>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</si>
  <si>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</si>
  <si>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</si>
  <si>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</si>
  <si>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</si>
  <si>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</si>
  <si>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</si>
  <si>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</si>
  <si>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</si>
  <si>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</si>
  <si>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</si>
  <si>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</si>
  <si>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</si>
  <si>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</si>
  <si>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</si>
  <si>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</si>
  <si>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</si>
  <si>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</si>
  <si>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</si>
  <si>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</si>
  <si>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</si>
  <si>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</si>
  <si>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</si>
  <si>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</si>
  <si>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</si>
  <si>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</si>
  <si>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</si>
  <si>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</si>
  <si>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</si>
  <si>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</si>
  <si>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</si>
  <si>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</si>
  <si>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</si>
  <si>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</si>
  <si>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</si>
  <si>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</si>
  <si>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</si>
  <si>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</si>
  <si>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</si>
  <si>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</si>
  <si>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</si>
  <si>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</si>
  <si>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</si>
  <si>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</si>
  <si>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</si>
  <si>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</si>
  <si>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</si>
  <si>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</si>
  <si>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</si>
  <si>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</si>
  <si>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</si>
  <si>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</si>
  <si>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</si>
  <si>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</si>
  <si>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</si>
  <si>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</si>
  <si>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</si>
  <si>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</si>
  <si>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</si>
  <si>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</si>
  <si>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</si>
  <si>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</si>
  <si>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</si>
  <si>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</si>
  <si>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</si>
  <si>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</si>
  <si>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 рішення сільської ради  від 22.12.2022 року № 45-24/VІІІ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</si>
  <si>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</si>
  <si>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</si>
  <si>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</si>
  <si>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</si>
  <si>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</si>
  <si>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</si>
  <si>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</si>
  <si>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</si>
  <si>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</si>
  <si>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</si>
  <si>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</si>
  <si>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</si>
  <si>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</si>
  <si>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</si>
  <si>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</si>
  <si>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</si>
  <si>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</si>
  <si>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</si>
  <si>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</si>
  <si>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</si>
  <si>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</si>
  <si>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</si>
  <si>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</si>
  <si>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</si>
  <si>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</si>
  <si>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</si>
  <si>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</si>
  <si>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</si>
  <si>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</si>
  <si>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</si>
  <si>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</si>
  <si>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Програма«Надання фінансової підтримки для матеріально-технічного забезпечення Військової частини А 3177 на 2023 рік»</t>
  </si>
  <si>
    <t>рішення сесії від 14.08.2023 №  55-2/VIII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</si>
  <si>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</si>
  <si>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</si>
  <si>
    <t>40 УПСЗН</t>
  </si>
  <si>
    <t>«Підтримка державної політики у сфері казначейського обслуговування бюджетних коштів на 2023 рік»</t>
  </si>
  <si>
    <t>рішення сесії від 26.09.2023 № 59-1/VIII</t>
  </si>
  <si>
    <t>сміла сф 31000</t>
  </si>
  <si>
    <t>обла сф 1050000</t>
  </si>
  <si>
    <t>Секретар сільської ради</t>
  </si>
  <si>
    <t>Тетяна ДІБРОВА</t>
  </si>
  <si>
    <t xml:space="preserve">Програми «Забезпечення виконання судових рішень та виконавчих документів на 2023-2025 роки» </t>
  </si>
  <si>
    <t xml:space="preserve"> рішення сільської ради від 26.09.2023 №  59-3/VIII</t>
  </si>
  <si>
    <t>Програма підтримки територіальної оборони, інших сил безпеки та сил оборони на 2023-2025роки</t>
  </si>
  <si>
    <t>рішення сільської ради  від 20.11.2023 № 62-1/VIII</t>
  </si>
  <si>
    <t>0217351</t>
  </si>
  <si>
    <t>Розроблення комплексних планів просторового розвитку територій територіальних громад</t>
  </si>
  <si>
    <t>(в редакції рішення сесії  від 06.12.2023 р.№ 63-2/VIII)</t>
  </si>
  <si>
    <t xml:space="preserve">Програми Білозірської сільської територіальної
громади «Про підтримку Черкаського батальйону територіальної оборони в/ч А7324» на 2022- 2025 роки»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</si>
</sst>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3" fillId="3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14" fillId="0" borderId="7" xfId="0" applyFont="1" applyBorder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/>
    <xf numFmtId="0" fontId="8" fillId="0" borderId="1" xfId="0" applyFont="1" applyBorder="1" applyAlignment="1" applyProtection="1">
      <alignment vertical="center" wrapText="1"/>
    </xf>
    <xf numFmtId="0" fontId="17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</xf>
    <xf numFmtId="0" fontId="5" fillId="4" borderId="0" xfId="0" applyFont="1" applyFill="1" applyAlignment="1">
      <alignment horizontal="left" vertical="center"/>
    </xf>
    <xf numFmtId="4" fontId="22" fillId="0" borderId="5" xfId="0" applyNumberFormat="1" applyFont="1" applyBorder="1" applyAlignment="1" applyProtection="1">
      <alignment horizontal="right" vertical="center" wrapText="1"/>
    </xf>
    <xf numFmtId="4" fontId="22" fillId="0" borderId="8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5"/>
  <sheetViews>
    <sheetView tabSelected="1" view="pageBreakPreview" topLeftCell="A96" zoomScale="85" zoomScaleNormal="100" zoomScaleSheetLayoutView="85" zoomScalePageLayoutView="95" workbookViewId="0">
      <selection activeCell="T110" sqref="T110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0" t="s">
        <v>173</v>
      </c>
      <c r="J1" s="120"/>
      <c r="K1" s="9"/>
    </row>
    <row r="2" spans="1:12" s="11" customFormat="1" ht="15" customHeight="1" x14ac:dyDescent="0.2">
      <c r="A2" s="10"/>
      <c r="B2" s="10"/>
      <c r="D2" s="12"/>
      <c r="E2" s="12"/>
      <c r="F2" s="123" t="s">
        <v>178</v>
      </c>
      <c r="G2" s="123"/>
      <c r="H2" s="123"/>
      <c r="I2" s="123"/>
      <c r="J2" s="123"/>
      <c r="K2" s="12"/>
    </row>
    <row r="3" spans="1:12" s="11" customFormat="1" ht="12" customHeight="1" x14ac:dyDescent="0.2">
      <c r="A3" s="10"/>
      <c r="B3" s="10"/>
      <c r="D3" s="13"/>
      <c r="E3" s="13"/>
      <c r="F3" s="123"/>
      <c r="G3" s="123"/>
      <c r="H3" s="123"/>
      <c r="I3" s="123"/>
      <c r="J3" s="123"/>
      <c r="K3" s="13"/>
    </row>
    <row r="4" spans="1:12" s="11" customFormat="1" ht="15" customHeight="1" x14ac:dyDescent="0.2">
      <c r="A4" s="10"/>
      <c r="B4" s="10"/>
      <c r="D4" s="13"/>
      <c r="E4" s="13"/>
      <c r="F4" s="124" t="s">
        <v>217</v>
      </c>
      <c r="G4" s="124"/>
      <c r="H4" s="124"/>
      <c r="I4" s="124"/>
      <c r="J4" s="124"/>
      <c r="K4" s="13"/>
    </row>
    <row r="5" spans="1:12" s="53" customFormat="1" ht="20.100000000000001" customHeight="1" x14ac:dyDescent="0.3">
      <c r="A5" s="52"/>
      <c r="B5" s="121" t="s">
        <v>77</v>
      </c>
      <c r="C5" s="121"/>
      <c r="D5" s="121"/>
      <c r="E5" s="121"/>
      <c r="F5" s="121"/>
      <c r="G5" s="121"/>
      <c r="H5" s="121"/>
      <c r="I5" s="121"/>
      <c r="J5" s="121"/>
      <c r="K5" s="121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2">
        <v>2350100000</v>
      </c>
      <c r="F7" s="122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19" t="s">
        <v>0</v>
      </c>
      <c r="F8" s="119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25"/>
      <c r="C9" s="125"/>
      <c r="D9" s="125"/>
      <c r="E9" s="125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18" t="s">
        <v>75</v>
      </c>
      <c r="B10" s="118" t="s">
        <v>11</v>
      </c>
      <c r="C10" s="118" t="s">
        <v>12</v>
      </c>
      <c r="D10" s="118" t="s">
        <v>79</v>
      </c>
      <c r="E10" s="118" t="s">
        <v>80</v>
      </c>
      <c r="F10" s="118" t="s">
        <v>81</v>
      </c>
      <c r="G10" s="118" t="s">
        <v>1</v>
      </c>
      <c r="H10" s="118" t="s">
        <v>10</v>
      </c>
      <c r="I10" s="118" t="s">
        <v>2</v>
      </c>
      <c r="J10" s="118"/>
      <c r="K10" s="17"/>
    </row>
    <row r="11" spans="1:12" ht="128.25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0"/>
      <c r="G13" s="21">
        <f>G14</f>
        <v>19282734</v>
      </c>
      <c r="H13" s="21">
        <f>H14</f>
        <v>13444736</v>
      </c>
      <c r="I13" s="22">
        <f>I14</f>
        <v>5837998</v>
      </c>
      <c r="J13" s="21">
        <f>J14</f>
        <v>5822998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0"/>
      <c r="G14" s="21">
        <f>H14+I14</f>
        <v>19282734</v>
      </c>
      <c r="H14" s="21">
        <f>H15+H17+H20+H37+H41+H53+H62</f>
        <v>13444736</v>
      </c>
      <c r="I14" s="21">
        <f t="shared" ref="I14:J14" si="0">I15+I17+I20+I37+I41+I53+I62</f>
        <v>5837998</v>
      </c>
      <c r="J14" s="21">
        <f t="shared" si="0"/>
        <v>5822998</v>
      </c>
      <c r="K14" s="17"/>
    </row>
    <row r="15" spans="1:12" s="88" customFormat="1" ht="24.75" customHeight="1" x14ac:dyDescent="0.2">
      <c r="A15" s="83" t="s">
        <v>179</v>
      </c>
      <c r="B15" s="83" t="s">
        <v>180</v>
      </c>
      <c r="C15" s="83" t="s">
        <v>179</v>
      </c>
      <c r="D15" s="84" t="s">
        <v>181</v>
      </c>
      <c r="E15" s="85"/>
      <c r="F15" s="93"/>
      <c r="G15" s="86">
        <f>G16</f>
        <v>32000</v>
      </c>
      <c r="H15" s="86">
        <f t="shared" ref="H15:J15" si="1">H16</f>
        <v>32000</v>
      </c>
      <c r="I15" s="86">
        <f t="shared" si="1"/>
        <v>0</v>
      </c>
      <c r="J15" s="86">
        <f t="shared" si="1"/>
        <v>0</v>
      </c>
      <c r="K15" s="87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211</v>
      </c>
      <c r="F16" s="94" t="s">
        <v>212</v>
      </c>
      <c r="G16" s="21">
        <f t="shared" ref="G16:G31" si="2">H16+I16</f>
        <v>32000</v>
      </c>
      <c r="H16" s="26">
        <f>17000+15000</f>
        <v>32000</v>
      </c>
      <c r="I16" s="25">
        <v>0</v>
      </c>
      <c r="J16" s="26">
        <v>0</v>
      </c>
      <c r="K16" s="17"/>
    </row>
    <row r="17" spans="1:1025" s="90" customFormat="1" ht="24.75" customHeight="1" x14ac:dyDescent="0.25">
      <c r="A17" s="3"/>
      <c r="B17" s="3">
        <v>2000</v>
      </c>
      <c r="C17" s="79"/>
      <c r="D17" s="89" t="s">
        <v>182</v>
      </c>
      <c r="E17" s="20"/>
      <c r="F17" s="95"/>
      <c r="G17" s="21">
        <f>G18+G19</f>
        <v>1824297</v>
      </c>
      <c r="H17" s="21">
        <f t="shared" ref="H17:J17" si="3">H18+H19</f>
        <v>1824297</v>
      </c>
      <c r="I17" s="21">
        <f t="shared" si="3"/>
        <v>0</v>
      </c>
      <c r="J17" s="21">
        <f t="shared" si="3"/>
        <v>0</v>
      </c>
      <c r="K17" s="81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  <c r="RU17" s="82"/>
      <c r="RV17" s="82"/>
      <c r="RW17" s="82"/>
      <c r="RX17" s="82"/>
      <c r="RY17" s="82"/>
      <c r="RZ17" s="82"/>
      <c r="SA17" s="82"/>
      <c r="SB17" s="82"/>
      <c r="SC17" s="82"/>
      <c r="SD17" s="82"/>
      <c r="SE17" s="82"/>
      <c r="SF17" s="82"/>
      <c r="SG17" s="82"/>
      <c r="SH17" s="82"/>
      <c r="SI17" s="82"/>
      <c r="SJ17" s="82"/>
      <c r="SK17" s="82"/>
      <c r="SL17" s="82"/>
      <c r="SM17" s="82"/>
      <c r="SN17" s="82"/>
      <c r="SO17" s="82"/>
      <c r="SP17" s="82"/>
      <c r="SQ17" s="82"/>
      <c r="SR17" s="82"/>
      <c r="SS17" s="82"/>
      <c r="ST17" s="82"/>
      <c r="SU17" s="82"/>
      <c r="SV17" s="82"/>
      <c r="SW17" s="82"/>
      <c r="SX17" s="82"/>
      <c r="SY17" s="82"/>
      <c r="SZ17" s="82"/>
      <c r="TA17" s="82"/>
      <c r="TB17" s="82"/>
      <c r="TC17" s="82"/>
      <c r="TD17" s="82"/>
      <c r="TE17" s="82"/>
      <c r="TF17" s="82"/>
      <c r="TG17" s="82"/>
      <c r="TH17" s="82"/>
      <c r="TI17" s="82"/>
      <c r="TJ17" s="82"/>
      <c r="TK17" s="82"/>
      <c r="TL17" s="82"/>
      <c r="TM17" s="82"/>
      <c r="TN17" s="82"/>
      <c r="TO17" s="82"/>
      <c r="TP17" s="82"/>
      <c r="TQ17" s="82"/>
      <c r="TR17" s="82"/>
      <c r="TS17" s="82"/>
      <c r="TT17" s="82"/>
      <c r="TU17" s="82"/>
      <c r="TV17" s="82"/>
      <c r="TW17" s="82"/>
      <c r="TX17" s="82"/>
      <c r="TY17" s="82"/>
      <c r="TZ17" s="82"/>
      <c r="UA17" s="82"/>
      <c r="UB17" s="82"/>
      <c r="UC17" s="82"/>
      <c r="UD17" s="82"/>
      <c r="UE17" s="82"/>
      <c r="UF17" s="82"/>
      <c r="UG17" s="82"/>
      <c r="UH17" s="82"/>
      <c r="UI17" s="82"/>
      <c r="UJ17" s="82"/>
      <c r="UK17" s="82"/>
      <c r="UL17" s="82"/>
      <c r="UM17" s="82"/>
      <c r="UN17" s="82"/>
      <c r="UO17" s="82"/>
      <c r="UP17" s="82"/>
      <c r="UQ17" s="82"/>
      <c r="UR17" s="82"/>
      <c r="US17" s="82"/>
      <c r="UT17" s="82"/>
      <c r="UU17" s="82"/>
      <c r="UV17" s="82"/>
      <c r="UW17" s="82"/>
      <c r="UX17" s="82"/>
      <c r="UY17" s="82"/>
      <c r="UZ17" s="82"/>
      <c r="VA17" s="82"/>
      <c r="VB17" s="82"/>
      <c r="VC17" s="82"/>
      <c r="VD17" s="82"/>
      <c r="VE17" s="82"/>
      <c r="VF17" s="82"/>
      <c r="VG17" s="82"/>
      <c r="VH17" s="82"/>
      <c r="VI17" s="82"/>
      <c r="VJ17" s="82"/>
      <c r="VK17" s="82"/>
      <c r="VL17" s="82"/>
      <c r="VM17" s="82"/>
      <c r="VN17" s="82"/>
      <c r="VO17" s="82"/>
      <c r="VP17" s="82"/>
      <c r="VQ17" s="82"/>
      <c r="VR17" s="82"/>
      <c r="VS17" s="82"/>
      <c r="VT17" s="82"/>
      <c r="VU17" s="82"/>
      <c r="VV17" s="82"/>
      <c r="VW17" s="82"/>
      <c r="VX17" s="82"/>
      <c r="VY17" s="82"/>
      <c r="VZ17" s="82"/>
      <c r="WA17" s="82"/>
      <c r="WB17" s="82"/>
      <c r="WC17" s="82"/>
      <c r="WD17" s="82"/>
      <c r="WE17" s="82"/>
      <c r="WF17" s="82"/>
      <c r="WG17" s="82"/>
      <c r="WH17" s="82"/>
      <c r="WI17" s="82"/>
      <c r="WJ17" s="82"/>
      <c r="WK17" s="82"/>
      <c r="WL17" s="82"/>
      <c r="WM17" s="82"/>
      <c r="WN17" s="82"/>
      <c r="WO17" s="82"/>
      <c r="WP17" s="82"/>
      <c r="WQ17" s="82"/>
      <c r="WR17" s="82"/>
      <c r="WS17" s="82"/>
      <c r="WT17" s="82"/>
      <c r="WU17" s="82"/>
      <c r="WV17" s="82"/>
      <c r="WW17" s="82"/>
      <c r="WX17" s="82"/>
      <c r="WY17" s="82"/>
      <c r="WZ17" s="82"/>
      <c r="XA17" s="82"/>
      <c r="XB17" s="82"/>
      <c r="XC17" s="82"/>
      <c r="XD17" s="82"/>
      <c r="XE17" s="82"/>
      <c r="XF17" s="82"/>
      <c r="XG17" s="82"/>
      <c r="XH17" s="82"/>
      <c r="XI17" s="82"/>
      <c r="XJ17" s="82"/>
      <c r="XK17" s="82"/>
      <c r="XL17" s="82"/>
      <c r="XM17" s="82"/>
      <c r="XN17" s="82"/>
      <c r="XO17" s="82"/>
      <c r="XP17" s="82"/>
      <c r="XQ17" s="82"/>
      <c r="XR17" s="82"/>
      <c r="XS17" s="82"/>
      <c r="XT17" s="82"/>
      <c r="XU17" s="82"/>
      <c r="XV17" s="82"/>
      <c r="XW17" s="82"/>
      <c r="XX17" s="82"/>
      <c r="XY17" s="82"/>
      <c r="XZ17" s="82"/>
      <c r="YA17" s="82"/>
      <c r="YB17" s="82"/>
      <c r="YC17" s="82"/>
      <c r="YD17" s="82"/>
      <c r="YE17" s="82"/>
      <c r="YF17" s="82"/>
      <c r="YG17" s="82"/>
      <c r="YH17" s="82"/>
      <c r="YI17" s="82"/>
      <c r="YJ17" s="82"/>
      <c r="YK17" s="82"/>
      <c r="YL17" s="82"/>
      <c r="YM17" s="82"/>
      <c r="YN17" s="82"/>
      <c r="YO17" s="82"/>
      <c r="YP17" s="82"/>
      <c r="YQ17" s="82"/>
      <c r="YR17" s="82"/>
      <c r="YS17" s="82"/>
      <c r="YT17" s="82"/>
      <c r="YU17" s="82"/>
      <c r="YV17" s="82"/>
      <c r="YW17" s="82"/>
      <c r="YX17" s="82"/>
      <c r="YY17" s="82"/>
      <c r="YZ17" s="82"/>
      <c r="ZA17" s="82"/>
      <c r="ZB17" s="82"/>
      <c r="ZC17" s="82"/>
      <c r="ZD17" s="82"/>
      <c r="ZE17" s="82"/>
      <c r="ZF17" s="82"/>
      <c r="ZG17" s="82"/>
      <c r="ZH17" s="82"/>
      <c r="ZI17" s="82"/>
      <c r="ZJ17" s="82"/>
      <c r="ZK17" s="82"/>
      <c r="ZL17" s="82"/>
      <c r="ZM17" s="82"/>
      <c r="ZN17" s="82"/>
      <c r="ZO17" s="82"/>
      <c r="ZP17" s="82"/>
      <c r="ZQ17" s="82"/>
      <c r="ZR17" s="82"/>
      <c r="ZS17" s="82"/>
      <c r="ZT17" s="82"/>
      <c r="ZU17" s="82"/>
      <c r="ZV17" s="82"/>
      <c r="ZW17" s="82"/>
      <c r="ZX17" s="82"/>
      <c r="ZY17" s="82"/>
      <c r="ZZ17" s="82"/>
      <c r="AAA17" s="82"/>
      <c r="AAB17" s="82"/>
      <c r="AAC17" s="82"/>
      <c r="AAD17" s="82"/>
      <c r="AAE17" s="82"/>
      <c r="AAF17" s="82"/>
      <c r="AAG17" s="82"/>
      <c r="AAH17" s="82"/>
      <c r="AAI17" s="82"/>
      <c r="AAJ17" s="82"/>
      <c r="AAK17" s="82"/>
      <c r="AAL17" s="82"/>
      <c r="AAM17" s="82"/>
      <c r="AAN17" s="82"/>
      <c r="AAO17" s="82"/>
      <c r="AAP17" s="82"/>
      <c r="AAQ17" s="82"/>
      <c r="AAR17" s="82"/>
      <c r="AAS17" s="82"/>
      <c r="AAT17" s="82"/>
      <c r="AAU17" s="82"/>
      <c r="AAV17" s="82"/>
      <c r="AAW17" s="82"/>
      <c r="AAX17" s="82"/>
      <c r="AAY17" s="82"/>
      <c r="AAZ17" s="82"/>
      <c r="ABA17" s="82"/>
      <c r="ABB17" s="82"/>
      <c r="ABC17" s="82"/>
      <c r="ABD17" s="82"/>
      <c r="ABE17" s="82"/>
      <c r="ABF17" s="82"/>
      <c r="ABG17" s="82"/>
      <c r="ABH17" s="82"/>
      <c r="ABI17" s="82"/>
      <c r="ABJ17" s="82"/>
      <c r="ABK17" s="82"/>
      <c r="ABL17" s="82"/>
      <c r="ABM17" s="82"/>
      <c r="ABN17" s="82"/>
      <c r="ABO17" s="82"/>
      <c r="ABP17" s="82"/>
      <c r="ABQ17" s="82"/>
      <c r="ABR17" s="82"/>
      <c r="ABS17" s="82"/>
      <c r="ABT17" s="82"/>
      <c r="ABU17" s="82"/>
      <c r="ABV17" s="82"/>
      <c r="ABW17" s="82"/>
      <c r="ABX17" s="82"/>
      <c r="ABY17" s="82"/>
      <c r="ABZ17" s="82"/>
      <c r="ACA17" s="82"/>
      <c r="ACB17" s="82"/>
      <c r="ACC17" s="82"/>
      <c r="ACD17" s="82"/>
      <c r="ACE17" s="82"/>
      <c r="ACF17" s="82"/>
      <c r="ACG17" s="82"/>
      <c r="ACH17" s="82"/>
      <c r="ACI17" s="82"/>
      <c r="ACJ17" s="82"/>
      <c r="ACK17" s="82"/>
      <c r="ACL17" s="82"/>
      <c r="ACM17" s="82"/>
      <c r="ACN17" s="82"/>
      <c r="ACO17" s="82"/>
      <c r="ACP17" s="82"/>
      <c r="ACQ17" s="82"/>
      <c r="ACR17" s="82"/>
      <c r="ACS17" s="82"/>
      <c r="ACT17" s="82"/>
      <c r="ACU17" s="82"/>
      <c r="ACV17" s="82"/>
      <c r="ACW17" s="82"/>
      <c r="ACX17" s="82"/>
      <c r="ACY17" s="82"/>
      <c r="ACZ17" s="82"/>
      <c r="ADA17" s="82"/>
      <c r="ADB17" s="82"/>
      <c r="ADC17" s="82"/>
      <c r="ADD17" s="82"/>
      <c r="ADE17" s="82"/>
      <c r="ADF17" s="82"/>
      <c r="ADG17" s="82"/>
      <c r="ADH17" s="82"/>
      <c r="ADI17" s="82"/>
      <c r="ADJ17" s="82"/>
      <c r="ADK17" s="82"/>
      <c r="ADL17" s="82"/>
      <c r="ADM17" s="82"/>
      <c r="ADN17" s="82"/>
      <c r="ADO17" s="82"/>
      <c r="ADP17" s="82"/>
      <c r="ADQ17" s="82"/>
      <c r="ADR17" s="82"/>
      <c r="ADS17" s="82"/>
      <c r="ADT17" s="82"/>
      <c r="ADU17" s="82"/>
      <c r="ADV17" s="82"/>
      <c r="ADW17" s="82"/>
      <c r="ADX17" s="82"/>
      <c r="ADY17" s="82"/>
      <c r="ADZ17" s="82"/>
      <c r="AEA17" s="82"/>
      <c r="AEB17" s="82"/>
      <c r="AEC17" s="82"/>
      <c r="AED17" s="82"/>
      <c r="AEE17" s="82"/>
      <c r="AEF17" s="82"/>
      <c r="AEG17" s="82"/>
      <c r="AEH17" s="82"/>
      <c r="AEI17" s="82"/>
      <c r="AEJ17" s="82"/>
      <c r="AEK17" s="82"/>
      <c r="AEL17" s="82"/>
      <c r="AEM17" s="82"/>
      <c r="AEN17" s="82"/>
      <c r="AEO17" s="82"/>
      <c r="AEP17" s="82"/>
      <c r="AEQ17" s="82"/>
      <c r="AER17" s="82"/>
      <c r="AES17" s="82"/>
      <c r="AET17" s="82"/>
      <c r="AEU17" s="82"/>
      <c r="AEV17" s="82"/>
      <c r="AEW17" s="82"/>
      <c r="AEX17" s="82"/>
      <c r="AEY17" s="82"/>
      <c r="AEZ17" s="82"/>
      <c r="AFA17" s="82"/>
      <c r="AFB17" s="82"/>
      <c r="AFC17" s="82"/>
      <c r="AFD17" s="82"/>
      <c r="AFE17" s="82"/>
      <c r="AFF17" s="82"/>
      <c r="AFG17" s="82"/>
      <c r="AFH17" s="82"/>
      <c r="AFI17" s="82"/>
      <c r="AFJ17" s="82"/>
      <c r="AFK17" s="82"/>
      <c r="AFL17" s="82"/>
      <c r="AFM17" s="82"/>
      <c r="AFN17" s="82"/>
      <c r="AFO17" s="82"/>
      <c r="AFP17" s="82"/>
      <c r="AFQ17" s="82"/>
      <c r="AFR17" s="82"/>
      <c r="AFS17" s="82"/>
      <c r="AFT17" s="82"/>
      <c r="AFU17" s="82"/>
      <c r="AFV17" s="82"/>
      <c r="AFW17" s="82"/>
      <c r="AFX17" s="82"/>
      <c r="AFY17" s="82"/>
      <c r="AFZ17" s="82"/>
      <c r="AGA17" s="82"/>
      <c r="AGB17" s="82"/>
      <c r="AGC17" s="82"/>
      <c r="AGD17" s="82"/>
      <c r="AGE17" s="82"/>
      <c r="AGF17" s="82"/>
      <c r="AGG17" s="82"/>
      <c r="AGH17" s="82"/>
      <c r="AGI17" s="82"/>
      <c r="AGJ17" s="82"/>
      <c r="AGK17" s="82"/>
      <c r="AGL17" s="82"/>
      <c r="AGM17" s="82"/>
      <c r="AGN17" s="82"/>
      <c r="AGO17" s="82"/>
      <c r="AGP17" s="82"/>
      <c r="AGQ17" s="82"/>
      <c r="AGR17" s="82"/>
      <c r="AGS17" s="82"/>
      <c r="AGT17" s="82"/>
      <c r="AGU17" s="82"/>
      <c r="AGV17" s="82"/>
      <c r="AGW17" s="82"/>
      <c r="AGX17" s="82"/>
      <c r="AGY17" s="82"/>
      <c r="AGZ17" s="82"/>
      <c r="AHA17" s="82"/>
      <c r="AHB17" s="82"/>
      <c r="AHC17" s="82"/>
      <c r="AHD17" s="82"/>
      <c r="AHE17" s="82"/>
      <c r="AHF17" s="82"/>
      <c r="AHG17" s="82"/>
      <c r="AHH17" s="82"/>
      <c r="AHI17" s="82"/>
      <c r="AHJ17" s="82"/>
      <c r="AHK17" s="82"/>
      <c r="AHL17" s="82"/>
      <c r="AHM17" s="82"/>
      <c r="AHN17" s="82"/>
      <c r="AHO17" s="82"/>
      <c r="AHP17" s="82"/>
      <c r="AHQ17" s="82"/>
      <c r="AHR17" s="82"/>
      <c r="AHS17" s="82"/>
      <c r="AHT17" s="82"/>
      <c r="AHU17" s="82"/>
      <c r="AHV17" s="82"/>
      <c r="AHW17" s="82"/>
      <c r="AHX17" s="82"/>
      <c r="AHY17" s="82"/>
      <c r="AHZ17" s="82"/>
      <c r="AIA17" s="82"/>
      <c r="AIB17" s="82"/>
      <c r="AIC17" s="82"/>
      <c r="AID17" s="82"/>
      <c r="AIE17" s="82"/>
      <c r="AIF17" s="82"/>
      <c r="AIG17" s="82"/>
      <c r="AIH17" s="82"/>
      <c r="AII17" s="82"/>
      <c r="AIJ17" s="82"/>
      <c r="AIK17" s="82"/>
      <c r="AIL17" s="82"/>
      <c r="AIM17" s="82"/>
      <c r="AIN17" s="82"/>
      <c r="AIO17" s="82"/>
      <c r="AIP17" s="82"/>
      <c r="AIQ17" s="82"/>
      <c r="AIR17" s="82"/>
      <c r="AIS17" s="82"/>
      <c r="AIT17" s="82"/>
      <c r="AIU17" s="82"/>
      <c r="AIV17" s="82"/>
      <c r="AIW17" s="82"/>
      <c r="AIX17" s="82"/>
      <c r="AIY17" s="82"/>
      <c r="AIZ17" s="82"/>
      <c r="AJA17" s="82"/>
      <c r="AJB17" s="82"/>
      <c r="AJC17" s="82"/>
      <c r="AJD17" s="82"/>
      <c r="AJE17" s="82"/>
      <c r="AJF17" s="82"/>
      <c r="AJG17" s="82"/>
      <c r="AJH17" s="82"/>
      <c r="AJI17" s="82"/>
      <c r="AJJ17" s="82"/>
      <c r="AJK17" s="82"/>
      <c r="AJL17" s="82"/>
      <c r="AJM17" s="82"/>
      <c r="AJN17" s="82"/>
      <c r="AJO17" s="82"/>
      <c r="AJP17" s="82"/>
      <c r="AJQ17" s="82"/>
      <c r="AJR17" s="82"/>
      <c r="AJS17" s="82"/>
      <c r="AJT17" s="82"/>
      <c r="AJU17" s="82"/>
      <c r="AJV17" s="82"/>
      <c r="AJW17" s="82"/>
      <c r="AJX17" s="82"/>
      <c r="AJY17" s="82"/>
      <c r="AJZ17" s="82"/>
      <c r="AKA17" s="82"/>
      <c r="AKB17" s="82"/>
      <c r="AKC17" s="82"/>
      <c r="AKD17" s="82"/>
      <c r="AKE17" s="82"/>
      <c r="AKF17" s="82"/>
      <c r="AKG17" s="82"/>
      <c r="AKH17" s="82"/>
      <c r="AKI17" s="82"/>
      <c r="AKJ17" s="82"/>
      <c r="AKK17" s="82"/>
      <c r="AKL17" s="82"/>
      <c r="AKM17" s="82"/>
      <c r="AKN17" s="82"/>
      <c r="AKO17" s="82"/>
      <c r="AKP17" s="82"/>
      <c r="AKQ17" s="82"/>
      <c r="AKR17" s="82"/>
      <c r="AKS17" s="82"/>
      <c r="AKT17" s="82"/>
      <c r="AKU17" s="82"/>
      <c r="AKV17" s="82"/>
      <c r="AKW17" s="82"/>
      <c r="AKX17" s="82"/>
      <c r="AKY17" s="82"/>
      <c r="AKZ17" s="82"/>
      <c r="ALA17" s="82"/>
      <c r="ALB17" s="82"/>
      <c r="ALC17" s="82"/>
      <c r="ALD17" s="82"/>
      <c r="ALE17" s="82"/>
      <c r="ALF17" s="82"/>
      <c r="ALG17" s="82"/>
      <c r="ALH17" s="82"/>
      <c r="ALI17" s="82"/>
      <c r="ALJ17" s="82"/>
      <c r="ALK17" s="82"/>
      <c r="ALL17" s="82"/>
      <c r="ALM17" s="82"/>
      <c r="ALN17" s="82"/>
      <c r="ALO17" s="82"/>
      <c r="ALP17" s="82"/>
      <c r="ALQ17" s="82"/>
      <c r="ALR17" s="82"/>
      <c r="ALS17" s="82"/>
      <c r="ALT17" s="82"/>
      <c r="ALU17" s="82"/>
      <c r="ALV17" s="82"/>
      <c r="ALW17" s="82"/>
      <c r="ALX17" s="82"/>
      <c r="ALY17" s="82"/>
      <c r="ALZ17" s="82"/>
      <c r="AMA17" s="82"/>
      <c r="AMB17" s="82"/>
      <c r="AMC17" s="82"/>
      <c r="AMD17" s="82"/>
      <c r="AME17" s="82"/>
      <c r="AMF17" s="82"/>
      <c r="AMG17" s="82"/>
      <c r="AMH17" s="82"/>
      <c r="AMI17" s="82"/>
      <c r="AMJ17" s="82"/>
      <c r="AMK17" s="82"/>
    </row>
    <row r="18" spans="1:1025" ht="61.5" customHeight="1" x14ac:dyDescent="0.25">
      <c r="A18" s="16" t="s">
        <v>17</v>
      </c>
      <c r="B18" s="16" t="s">
        <v>88</v>
      </c>
      <c r="C18" s="16" t="s">
        <v>18</v>
      </c>
      <c r="D18" s="24" t="s">
        <v>19</v>
      </c>
      <c r="E18" s="24" t="s">
        <v>193</v>
      </c>
      <c r="F18" s="94" t="s">
        <v>156</v>
      </c>
      <c r="G18" s="21">
        <f t="shared" si="2"/>
        <v>1474297</v>
      </c>
      <c r="H18" s="26">
        <f>1125000+43000+170000+88500+47797+20000-20000</f>
        <v>1474297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89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4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2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0" customFormat="1" ht="36.75" customHeight="1" x14ac:dyDescent="0.25">
      <c r="A20" s="3"/>
      <c r="B20" s="3">
        <v>3000</v>
      </c>
      <c r="C20" s="3"/>
      <c r="D20" s="20" t="s">
        <v>183</v>
      </c>
      <c r="E20" s="20"/>
      <c r="F20" s="95"/>
      <c r="G20" s="21">
        <f>SUM(G21:G31)</f>
        <v>3798650</v>
      </c>
      <c r="H20" s="21">
        <f>SUM(H21:H31)</f>
        <v>3798650</v>
      </c>
      <c r="I20" s="21">
        <f>SUM(I21:I31)</f>
        <v>0</v>
      </c>
      <c r="J20" s="21">
        <f>SUM(J21:J31)</f>
        <v>0</v>
      </c>
      <c r="K20" s="81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  <c r="IW20" s="82"/>
      <c r="IX20" s="82"/>
      <c r="IY20" s="82"/>
      <c r="IZ20" s="82"/>
      <c r="JA20" s="82"/>
      <c r="JB20" s="82"/>
      <c r="JC20" s="82"/>
      <c r="JD20" s="82"/>
      <c r="JE20" s="82"/>
      <c r="JF20" s="82"/>
      <c r="JG20" s="82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2"/>
      <c r="JT20" s="82"/>
      <c r="JU20" s="82"/>
      <c r="JV20" s="82"/>
      <c r="JW20" s="82"/>
      <c r="JX20" s="82"/>
      <c r="JY20" s="82"/>
      <c r="JZ20" s="82"/>
      <c r="KA20" s="82"/>
      <c r="KB20" s="82"/>
      <c r="KC20" s="82"/>
      <c r="KD20" s="82"/>
      <c r="KE20" s="82"/>
      <c r="KF20" s="82"/>
      <c r="KG20" s="82"/>
      <c r="KH20" s="82"/>
      <c r="KI20" s="82"/>
      <c r="KJ20" s="82"/>
      <c r="KK20" s="82"/>
      <c r="KL20" s="82"/>
      <c r="KM20" s="82"/>
      <c r="KN20" s="82"/>
      <c r="KO20" s="82"/>
      <c r="KP20" s="82"/>
      <c r="KQ20" s="82"/>
      <c r="KR20" s="82"/>
      <c r="KS20" s="82"/>
      <c r="KT20" s="82"/>
      <c r="KU20" s="82"/>
      <c r="KV20" s="82"/>
      <c r="KW20" s="82"/>
      <c r="KX20" s="82"/>
      <c r="KY20" s="82"/>
      <c r="KZ20" s="82"/>
      <c r="LA20" s="82"/>
      <c r="LB20" s="82"/>
      <c r="LC20" s="82"/>
      <c r="LD20" s="82"/>
      <c r="LE20" s="82"/>
      <c r="LF20" s="82"/>
      <c r="LG20" s="82"/>
      <c r="LH20" s="82"/>
      <c r="LI20" s="82"/>
      <c r="LJ20" s="82"/>
      <c r="LK20" s="82"/>
      <c r="LL20" s="82"/>
      <c r="LM20" s="82"/>
      <c r="LN20" s="82"/>
      <c r="LO20" s="82"/>
      <c r="LP20" s="82"/>
      <c r="LQ20" s="82"/>
      <c r="LR20" s="82"/>
      <c r="LS20" s="82"/>
      <c r="LT20" s="82"/>
      <c r="LU20" s="82"/>
      <c r="LV20" s="82"/>
      <c r="LW20" s="82"/>
      <c r="LX20" s="82"/>
      <c r="LY20" s="82"/>
      <c r="LZ20" s="82"/>
      <c r="MA20" s="82"/>
      <c r="MB20" s="82"/>
      <c r="MC20" s="82"/>
      <c r="MD20" s="82"/>
      <c r="ME20" s="82"/>
      <c r="MF20" s="82"/>
      <c r="MG20" s="82"/>
      <c r="MH20" s="82"/>
      <c r="MI20" s="82"/>
      <c r="MJ20" s="82"/>
      <c r="MK20" s="82"/>
      <c r="ML20" s="82"/>
      <c r="MM20" s="82"/>
      <c r="MN20" s="82"/>
      <c r="MO20" s="82"/>
      <c r="MP20" s="82"/>
      <c r="MQ20" s="82"/>
      <c r="MR20" s="82"/>
      <c r="MS20" s="82"/>
      <c r="MT20" s="82"/>
      <c r="MU20" s="82"/>
      <c r="MV20" s="82"/>
      <c r="MW20" s="82"/>
      <c r="MX20" s="82"/>
      <c r="MY20" s="82"/>
      <c r="MZ20" s="82"/>
      <c r="NA20" s="82"/>
      <c r="NB20" s="82"/>
      <c r="NC20" s="82"/>
      <c r="ND20" s="82"/>
      <c r="NE20" s="82"/>
      <c r="NF20" s="82"/>
      <c r="NG20" s="82"/>
      <c r="NH20" s="82"/>
      <c r="NI20" s="82"/>
      <c r="NJ20" s="82"/>
      <c r="NK20" s="82"/>
      <c r="NL20" s="82"/>
      <c r="NM20" s="82"/>
      <c r="NN20" s="82"/>
      <c r="NO20" s="82"/>
      <c r="NP20" s="82"/>
      <c r="NQ20" s="82"/>
      <c r="NR20" s="82"/>
      <c r="NS20" s="82"/>
      <c r="NT20" s="82"/>
      <c r="NU20" s="82"/>
      <c r="NV20" s="82"/>
      <c r="NW20" s="82"/>
      <c r="NX20" s="82"/>
      <c r="NY20" s="82"/>
      <c r="NZ20" s="82"/>
      <c r="OA20" s="82"/>
      <c r="OB20" s="82"/>
      <c r="OC20" s="82"/>
      <c r="OD20" s="82"/>
      <c r="OE20" s="82"/>
      <c r="OF20" s="82"/>
      <c r="OG20" s="82"/>
      <c r="OH20" s="82"/>
      <c r="OI20" s="82"/>
      <c r="OJ20" s="82"/>
      <c r="OK20" s="82"/>
      <c r="OL20" s="82"/>
      <c r="OM20" s="82"/>
      <c r="ON20" s="82"/>
      <c r="OO20" s="82"/>
      <c r="OP20" s="82"/>
      <c r="OQ20" s="82"/>
      <c r="OR20" s="82"/>
      <c r="OS20" s="82"/>
      <c r="OT20" s="82"/>
      <c r="OU20" s="82"/>
      <c r="OV20" s="82"/>
      <c r="OW20" s="82"/>
      <c r="OX20" s="82"/>
      <c r="OY20" s="82"/>
      <c r="OZ20" s="82"/>
      <c r="PA20" s="82"/>
      <c r="PB20" s="82"/>
      <c r="PC20" s="82"/>
      <c r="PD20" s="82"/>
      <c r="PE20" s="82"/>
      <c r="PF20" s="82"/>
      <c r="PG20" s="82"/>
      <c r="PH20" s="82"/>
      <c r="PI20" s="82"/>
      <c r="PJ20" s="82"/>
      <c r="PK20" s="82"/>
      <c r="PL20" s="82"/>
      <c r="PM20" s="82"/>
      <c r="PN20" s="82"/>
      <c r="PO20" s="82"/>
      <c r="PP20" s="82"/>
      <c r="PQ20" s="82"/>
      <c r="PR20" s="82"/>
      <c r="PS20" s="82"/>
      <c r="PT20" s="82"/>
      <c r="PU20" s="82"/>
      <c r="PV20" s="82"/>
      <c r="PW20" s="82"/>
      <c r="PX20" s="82"/>
      <c r="PY20" s="82"/>
      <c r="PZ20" s="82"/>
      <c r="QA20" s="82"/>
      <c r="QB20" s="82"/>
      <c r="QC20" s="82"/>
      <c r="QD20" s="82"/>
      <c r="QE20" s="82"/>
      <c r="QF20" s="82"/>
      <c r="QG20" s="82"/>
      <c r="QH20" s="82"/>
      <c r="QI20" s="82"/>
      <c r="QJ20" s="82"/>
      <c r="QK20" s="82"/>
      <c r="QL20" s="82"/>
      <c r="QM20" s="82"/>
      <c r="QN20" s="82"/>
      <c r="QO20" s="82"/>
      <c r="QP20" s="82"/>
      <c r="QQ20" s="82"/>
      <c r="QR20" s="82"/>
      <c r="QS20" s="82"/>
      <c r="QT20" s="82"/>
      <c r="QU20" s="82"/>
      <c r="QV20" s="82"/>
      <c r="QW20" s="82"/>
      <c r="QX20" s="82"/>
      <c r="QY20" s="82"/>
      <c r="QZ20" s="82"/>
      <c r="RA20" s="82"/>
      <c r="RB20" s="82"/>
      <c r="RC20" s="82"/>
      <c r="RD20" s="82"/>
      <c r="RE20" s="82"/>
      <c r="RF20" s="82"/>
      <c r="RG20" s="82"/>
      <c r="RH20" s="82"/>
      <c r="RI20" s="82"/>
      <c r="RJ20" s="82"/>
      <c r="RK20" s="82"/>
      <c r="RL20" s="82"/>
      <c r="RM20" s="82"/>
      <c r="RN20" s="82"/>
      <c r="RO20" s="82"/>
      <c r="RP20" s="82"/>
      <c r="RQ20" s="82"/>
      <c r="RR20" s="82"/>
      <c r="RS20" s="82"/>
      <c r="RT20" s="82"/>
      <c r="RU20" s="82"/>
      <c r="RV20" s="82"/>
      <c r="RW20" s="82"/>
      <c r="RX20" s="82"/>
      <c r="RY20" s="82"/>
      <c r="RZ20" s="82"/>
      <c r="SA20" s="82"/>
      <c r="SB20" s="82"/>
      <c r="SC20" s="82"/>
      <c r="SD20" s="82"/>
      <c r="SE20" s="82"/>
      <c r="SF20" s="82"/>
      <c r="SG20" s="82"/>
      <c r="SH20" s="82"/>
      <c r="SI20" s="82"/>
      <c r="SJ20" s="82"/>
      <c r="SK20" s="82"/>
      <c r="SL20" s="82"/>
      <c r="SM20" s="82"/>
      <c r="SN20" s="82"/>
      <c r="SO20" s="82"/>
      <c r="SP20" s="82"/>
      <c r="SQ20" s="82"/>
      <c r="SR20" s="82"/>
      <c r="SS20" s="82"/>
      <c r="ST20" s="82"/>
      <c r="SU20" s="82"/>
      <c r="SV20" s="82"/>
      <c r="SW20" s="82"/>
      <c r="SX20" s="82"/>
      <c r="SY20" s="82"/>
      <c r="SZ20" s="82"/>
      <c r="TA20" s="82"/>
      <c r="TB20" s="82"/>
      <c r="TC20" s="82"/>
      <c r="TD20" s="82"/>
      <c r="TE20" s="82"/>
      <c r="TF20" s="82"/>
      <c r="TG20" s="82"/>
      <c r="TH20" s="82"/>
      <c r="TI20" s="82"/>
      <c r="TJ20" s="82"/>
      <c r="TK20" s="82"/>
      <c r="TL20" s="82"/>
      <c r="TM20" s="82"/>
      <c r="TN20" s="82"/>
      <c r="TO20" s="82"/>
      <c r="TP20" s="82"/>
      <c r="TQ20" s="82"/>
      <c r="TR20" s="82"/>
      <c r="TS20" s="82"/>
      <c r="TT20" s="82"/>
      <c r="TU20" s="82"/>
      <c r="TV20" s="82"/>
      <c r="TW20" s="82"/>
      <c r="TX20" s="82"/>
      <c r="TY20" s="82"/>
      <c r="TZ20" s="82"/>
      <c r="UA20" s="82"/>
      <c r="UB20" s="82"/>
      <c r="UC20" s="82"/>
      <c r="UD20" s="82"/>
      <c r="UE20" s="82"/>
      <c r="UF20" s="82"/>
      <c r="UG20" s="82"/>
      <c r="UH20" s="82"/>
      <c r="UI20" s="82"/>
      <c r="UJ20" s="82"/>
      <c r="UK20" s="82"/>
      <c r="UL20" s="82"/>
      <c r="UM20" s="82"/>
      <c r="UN20" s="82"/>
      <c r="UO20" s="82"/>
      <c r="UP20" s="82"/>
      <c r="UQ20" s="82"/>
      <c r="UR20" s="82"/>
      <c r="US20" s="82"/>
      <c r="UT20" s="82"/>
      <c r="UU20" s="82"/>
      <c r="UV20" s="82"/>
      <c r="UW20" s="82"/>
      <c r="UX20" s="82"/>
      <c r="UY20" s="82"/>
      <c r="UZ20" s="82"/>
      <c r="VA20" s="82"/>
      <c r="VB20" s="82"/>
      <c r="VC20" s="82"/>
      <c r="VD20" s="82"/>
      <c r="VE20" s="82"/>
      <c r="VF20" s="82"/>
      <c r="VG20" s="82"/>
      <c r="VH20" s="82"/>
      <c r="VI20" s="82"/>
      <c r="VJ20" s="82"/>
      <c r="VK20" s="82"/>
      <c r="VL20" s="82"/>
      <c r="VM20" s="82"/>
      <c r="VN20" s="82"/>
      <c r="VO20" s="82"/>
      <c r="VP20" s="82"/>
      <c r="VQ20" s="82"/>
      <c r="VR20" s="82"/>
      <c r="VS20" s="82"/>
      <c r="VT20" s="82"/>
      <c r="VU20" s="82"/>
      <c r="VV20" s="82"/>
      <c r="VW20" s="82"/>
      <c r="VX20" s="82"/>
      <c r="VY20" s="82"/>
      <c r="VZ20" s="82"/>
      <c r="WA20" s="82"/>
      <c r="WB20" s="82"/>
      <c r="WC20" s="82"/>
      <c r="WD20" s="82"/>
      <c r="WE20" s="82"/>
      <c r="WF20" s="82"/>
      <c r="WG20" s="82"/>
      <c r="WH20" s="82"/>
      <c r="WI20" s="82"/>
      <c r="WJ20" s="82"/>
      <c r="WK20" s="82"/>
      <c r="WL20" s="82"/>
      <c r="WM20" s="82"/>
      <c r="WN20" s="82"/>
      <c r="WO20" s="82"/>
      <c r="WP20" s="82"/>
      <c r="WQ20" s="82"/>
      <c r="WR20" s="82"/>
      <c r="WS20" s="82"/>
      <c r="WT20" s="82"/>
      <c r="WU20" s="82"/>
      <c r="WV20" s="82"/>
      <c r="WW20" s="82"/>
      <c r="WX20" s="82"/>
      <c r="WY20" s="82"/>
      <c r="WZ20" s="82"/>
      <c r="XA20" s="82"/>
      <c r="XB20" s="82"/>
      <c r="XC20" s="82"/>
      <c r="XD20" s="82"/>
      <c r="XE20" s="82"/>
      <c r="XF20" s="82"/>
      <c r="XG20" s="82"/>
      <c r="XH20" s="82"/>
      <c r="XI20" s="82"/>
      <c r="XJ20" s="82"/>
      <c r="XK20" s="82"/>
      <c r="XL20" s="82"/>
      <c r="XM20" s="82"/>
      <c r="XN20" s="82"/>
      <c r="XO20" s="82"/>
      <c r="XP20" s="82"/>
      <c r="XQ20" s="82"/>
      <c r="XR20" s="82"/>
      <c r="XS20" s="82"/>
      <c r="XT20" s="82"/>
      <c r="XU20" s="82"/>
      <c r="XV20" s="82"/>
      <c r="XW20" s="82"/>
      <c r="XX20" s="82"/>
      <c r="XY20" s="82"/>
      <c r="XZ20" s="82"/>
      <c r="YA20" s="82"/>
      <c r="YB20" s="82"/>
      <c r="YC20" s="82"/>
      <c r="YD20" s="82"/>
      <c r="YE20" s="82"/>
      <c r="YF20" s="82"/>
      <c r="YG20" s="82"/>
      <c r="YH20" s="82"/>
      <c r="YI20" s="82"/>
      <c r="YJ20" s="82"/>
      <c r="YK20" s="82"/>
      <c r="YL20" s="82"/>
      <c r="YM20" s="82"/>
      <c r="YN20" s="82"/>
      <c r="YO20" s="82"/>
      <c r="YP20" s="82"/>
      <c r="YQ20" s="82"/>
      <c r="YR20" s="82"/>
      <c r="YS20" s="82"/>
      <c r="YT20" s="82"/>
      <c r="YU20" s="82"/>
      <c r="YV20" s="82"/>
      <c r="YW20" s="82"/>
      <c r="YX20" s="82"/>
      <c r="YY20" s="82"/>
      <c r="YZ20" s="82"/>
      <c r="ZA20" s="82"/>
      <c r="ZB20" s="82"/>
      <c r="ZC20" s="82"/>
      <c r="ZD20" s="82"/>
      <c r="ZE20" s="82"/>
      <c r="ZF20" s="82"/>
      <c r="ZG20" s="82"/>
      <c r="ZH20" s="82"/>
      <c r="ZI20" s="82"/>
      <c r="ZJ20" s="82"/>
      <c r="ZK20" s="82"/>
      <c r="ZL20" s="82"/>
      <c r="ZM20" s="82"/>
      <c r="ZN20" s="82"/>
      <c r="ZO20" s="82"/>
      <c r="ZP20" s="82"/>
      <c r="ZQ20" s="82"/>
      <c r="ZR20" s="82"/>
      <c r="ZS20" s="82"/>
      <c r="ZT20" s="82"/>
      <c r="ZU20" s="82"/>
      <c r="ZV20" s="82"/>
      <c r="ZW20" s="82"/>
      <c r="ZX20" s="82"/>
      <c r="ZY20" s="82"/>
      <c r="ZZ20" s="82"/>
      <c r="AAA20" s="82"/>
      <c r="AAB20" s="82"/>
      <c r="AAC20" s="82"/>
      <c r="AAD20" s="82"/>
      <c r="AAE20" s="82"/>
      <c r="AAF20" s="82"/>
      <c r="AAG20" s="82"/>
      <c r="AAH20" s="82"/>
      <c r="AAI20" s="82"/>
      <c r="AAJ20" s="82"/>
      <c r="AAK20" s="82"/>
      <c r="AAL20" s="82"/>
      <c r="AAM20" s="82"/>
      <c r="AAN20" s="82"/>
      <c r="AAO20" s="82"/>
      <c r="AAP20" s="82"/>
      <c r="AAQ20" s="82"/>
      <c r="AAR20" s="82"/>
      <c r="AAS20" s="82"/>
      <c r="AAT20" s="82"/>
      <c r="AAU20" s="82"/>
      <c r="AAV20" s="82"/>
      <c r="AAW20" s="82"/>
      <c r="AAX20" s="82"/>
      <c r="AAY20" s="82"/>
      <c r="AAZ20" s="82"/>
      <c r="ABA20" s="82"/>
      <c r="ABB20" s="82"/>
      <c r="ABC20" s="82"/>
      <c r="ABD20" s="82"/>
      <c r="ABE20" s="82"/>
      <c r="ABF20" s="82"/>
      <c r="ABG20" s="82"/>
      <c r="ABH20" s="82"/>
      <c r="ABI20" s="82"/>
      <c r="ABJ20" s="82"/>
      <c r="ABK20" s="82"/>
      <c r="ABL20" s="82"/>
      <c r="ABM20" s="82"/>
      <c r="ABN20" s="82"/>
      <c r="ABO20" s="82"/>
      <c r="ABP20" s="82"/>
      <c r="ABQ20" s="82"/>
      <c r="ABR20" s="82"/>
      <c r="ABS20" s="82"/>
      <c r="ABT20" s="82"/>
      <c r="ABU20" s="82"/>
      <c r="ABV20" s="82"/>
      <c r="ABW20" s="82"/>
      <c r="ABX20" s="82"/>
      <c r="ABY20" s="82"/>
      <c r="ABZ20" s="82"/>
      <c r="ACA20" s="82"/>
      <c r="ACB20" s="82"/>
      <c r="ACC20" s="82"/>
      <c r="ACD20" s="82"/>
      <c r="ACE20" s="82"/>
      <c r="ACF20" s="82"/>
      <c r="ACG20" s="82"/>
      <c r="ACH20" s="82"/>
      <c r="ACI20" s="82"/>
      <c r="ACJ20" s="82"/>
      <c r="ACK20" s="82"/>
      <c r="ACL20" s="82"/>
      <c r="ACM20" s="82"/>
      <c r="ACN20" s="82"/>
      <c r="ACO20" s="82"/>
      <c r="ACP20" s="82"/>
      <c r="ACQ20" s="82"/>
      <c r="ACR20" s="82"/>
      <c r="ACS20" s="82"/>
      <c r="ACT20" s="82"/>
      <c r="ACU20" s="82"/>
      <c r="ACV20" s="82"/>
      <c r="ACW20" s="82"/>
      <c r="ACX20" s="82"/>
      <c r="ACY20" s="82"/>
      <c r="ACZ20" s="82"/>
      <c r="ADA20" s="82"/>
      <c r="ADB20" s="82"/>
      <c r="ADC20" s="82"/>
      <c r="ADD20" s="82"/>
      <c r="ADE20" s="82"/>
      <c r="ADF20" s="82"/>
      <c r="ADG20" s="82"/>
      <c r="ADH20" s="82"/>
      <c r="ADI20" s="82"/>
      <c r="ADJ20" s="82"/>
      <c r="ADK20" s="82"/>
      <c r="ADL20" s="82"/>
      <c r="ADM20" s="82"/>
      <c r="ADN20" s="82"/>
      <c r="ADO20" s="82"/>
      <c r="ADP20" s="82"/>
      <c r="ADQ20" s="82"/>
      <c r="ADR20" s="82"/>
      <c r="ADS20" s="82"/>
      <c r="ADT20" s="82"/>
      <c r="ADU20" s="82"/>
      <c r="ADV20" s="82"/>
      <c r="ADW20" s="82"/>
      <c r="ADX20" s="82"/>
      <c r="ADY20" s="82"/>
      <c r="ADZ20" s="82"/>
      <c r="AEA20" s="82"/>
      <c r="AEB20" s="82"/>
      <c r="AEC20" s="82"/>
      <c r="AED20" s="82"/>
      <c r="AEE20" s="82"/>
      <c r="AEF20" s="82"/>
      <c r="AEG20" s="82"/>
      <c r="AEH20" s="82"/>
      <c r="AEI20" s="82"/>
      <c r="AEJ20" s="82"/>
      <c r="AEK20" s="82"/>
      <c r="AEL20" s="82"/>
      <c r="AEM20" s="82"/>
      <c r="AEN20" s="82"/>
      <c r="AEO20" s="82"/>
      <c r="AEP20" s="82"/>
      <c r="AEQ20" s="82"/>
      <c r="AER20" s="82"/>
      <c r="AES20" s="82"/>
      <c r="AET20" s="82"/>
      <c r="AEU20" s="82"/>
      <c r="AEV20" s="82"/>
      <c r="AEW20" s="82"/>
      <c r="AEX20" s="82"/>
      <c r="AEY20" s="82"/>
      <c r="AEZ20" s="82"/>
      <c r="AFA20" s="82"/>
      <c r="AFB20" s="82"/>
      <c r="AFC20" s="82"/>
      <c r="AFD20" s="82"/>
      <c r="AFE20" s="82"/>
      <c r="AFF20" s="82"/>
      <c r="AFG20" s="82"/>
      <c r="AFH20" s="82"/>
      <c r="AFI20" s="82"/>
      <c r="AFJ20" s="82"/>
      <c r="AFK20" s="82"/>
      <c r="AFL20" s="82"/>
      <c r="AFM20" s="82"/>
      <c r="AFN20" s="82"/>
      <c r="AFO20" s="82"/>
      <c r="AFP20" s="82"/>
      <c r="AFQ20" s="82"/>
      <c r="AFR20" s="82"/>
      <c r="AFS20" s="82"/>
      <c r="AFT20" s="82"/>
      <c r="AFU20" s="82"/>
      <c r="AFV20" s="82"/>
      <c r="AFW20" s="82"/>
      <c r="AFX20" s="82"/>
      <c r="AFY20" s="82"/>
      <c r="AFZ20" s="82"/>
      <c r="AGA20" s="82"/>
      <c r="AGB20" s="82"/>
      <c r="AGC20" s="82"/>
      <c r="AGD20" s="82"/>
      <c r="AGE20" s="82"/>
      <c r="AGF20" s="82"/>
      <c r="AGG20" s="82"/>
      <c r="AGH20" s="82"/>
      <c r="AGI20" s="82"/>
      <c r="AGJ20" s="82"/>
      <c r="AGK20" s="82"/>
      <c r="AGL20" s="82"/>
      <c r="AGM20" s="82"/>
      <c r="AGN20" s="82"/>
      <c r="AGO20" s="82"/>
      <c r="AGP20" s="82"/>
      <c r="AGQ20" s="82"/>
      <c r="AGR20" s="82"/>
      <c r="AGS20" s="82"/>
      <c r="AGT20" s="82"/>
      <c r="AGU20" s="82"/>
      <c r="AGV20" s="82"/>
      <c r="AGW20" s="82"/>
      <c r="AGX20" s="82"/>
      <c r="AGY20" s="82"/>
      <c r="AGZ20" s="82"/>
      <c r="AHA20" s="82"/>
      <c r="AHB20" s="82"/>
      <c r="AHC20" s="82"/>
      <c r="AHD20" s="82"/>
      <c r="AHE20" s="82"/>
      <c r="AHF20" s="82"/>
      <c r="AHG20" s="82"/>
      <c r="AHH20" s="82"/>
      <c r="AHI20" s="82"/>
      <c r="AHJ20" s="82"/>
      <c r="AHK20" s="82"/>
      <c r="AHL20" s="82"/>
      <c r="AHM20" s="82"/>
      <c r="AHN20" s="82"/>
      <c r="AHO20" s="82"/>
      <c r="AHP20" s="82"/>
      <c r="AHQ20" s="82"/>
      <c r="AHR20" s="82"/>
      <c r="AHS20" s="82"/>
      <c r="AHT20" s="82"/>
      <c r="AHU20" s="82"/>
      <c r="AHV20" s="82"/>
      <c r="AHW20" s="82"/>
      <c r="AHX20" s="82"/>
      <c r="AHY20" s="82"/>
      <c r="AHZ20" s="82"/>
      <c r="AIA20" s="82"/>
      <c r="AIB20" s="82"/>
      <c r="AIC20" s="82"/>
      <c r="AID20" s="82"/>
      <c r="AIE20" s="82"/>
      <c r="AIF20" s="82"/>
      <c r="AIG20" s="82"/>
      <c r="AIH20" s="82"/>
      <c r="AII20" s="82"/>
      <c r="AIJ20" s="82"/>
      <c r="AIK20" s="82"/>
      <c r="AIL20" s="82"/>
      <c r="AIM20" s="82"/>
      <c r="AIN20" s="82"/>
      <c r="AIO20" s="82"/>
      <c r="AIP20" s="82"/>
      <c r="AIQ20" s="82"/>
      <c r="AIR20" s="82"/>
      <c r="AIS20" s="82"/>
      <c r="AIT20" s="82"/>
      <c r="AIU20" s="82"/>
      <c r="AIV20" s="82"/>
      <c r="AIW20" s="82"/>
      <c r="AIX20" s="82"/>
      <c r="AIY20" s="82"/>
      <c r="AIZ20" s="82"/>
      <c r="AJA20" s="82"/>
      <c r="AJB20" s="82"/>
      <c r="AJC20" s="82"/>
      <c r="AJD20" s="82"/>
      <c r="AJE20" s="82"/>
      <c r="AJF20" s="82"/>
      <c r="AJG20" s="82"/>
      <c r="AJH20" s="82"/>
      <c r="AJI20" s="82"/>
      <c r="AJJ20" s="82"/>
      <c r="AJK20" s="82"/>
      <c r="AJL20" s="82"/>
      <c r="AJM20" s="82"/>
      <c r="AJN20" s="82"/>
      <c r="AJO20" s="82"/>
      <c r="AJP20" s="82"/>
      <c r="AJQ20" s="82"/>
      <c r="AJR20" s="82"/>
      <c r="AJS20" s="82"/>
      <c r="AJT20" s="82"/>
      <c r="AJU20" s="82"/>
      <c r="AJV20" s="82"/>
      <c r="AJW20" s="82"/>
      <c r="AJX20" s="82"/>
      <c r="AJY20" s="82"/>
      <c r="AJZ20" s="82"/>
      <c r="AKA20" s="82"/>
      <c r="AKB20" s="82"/>
      <c r="AKC20" s="82"/>
      <c r="AKD20" s="82"/>
      <c r="AKE20" s="82"/>
      <c r="AKF20" s="82"/>
      <c r="AKG20" s="82"/>
      <c r="AKH20" s="82"/>
      <c r="AKI20" s="82"/>
      <c r="AKJ20" s="82"/>
      <c r="AKK20" s="82"/>
      <c r="AKL20" s="82"/>
      <c r="AKM20" s="82"/>
      <c r="AKN20" s="82"/>
      <c r="AKO20" s="82"/>
      <c r="AKP20" s="82"/>
      <c r="AKQ20" s="82"/>
      <c r="AKR20" s="82"/>
      <c r="AKS20" s="82"/>
      <c r="AKT20" s="82"/>
      <c r="AKU20" s="82"/>
      <c r="AKV20" s="82"/>
      <c r="AKW20" s="82"/>
      <c r="AKX20" s="82"/>
      <c r="AKY20" s="82"/>
      <c r="AKZ20" s="82"/>
      <c r="ALA20" s="82"/>
      <c r="ALB20" s="82"/>
      <c r="ALC20" s="82"/>
      <c r="ALD20" s="82"/>
      <c r="ALE20" s="82"/>
      <c r="ALF20" s="82"/>
      <c r="ALG20" s="82"/>
      <c r="ALH20" s="82"/>
      <c r="ALI20" s="82"/>
      <c r="ALJ20" s="82"/>
      <c r="ALK20" s="82"/>
      <c r="ALL20" s="82"/>
      <c r="ALM20" s="82"/>
      <c r="ALN20" s="82"/>
      <c r="ALO20" s="82"/>
      <c r="ALP20" s="82"/>
      <c r="ALQ20" s="82"/>
      <c r="ALR20" s="82"/>
      <c r="ALS20" s="82"/>
      <c r="ALT20" s="82"/>
      <c r="ALU20" s="82"/>
      <c r="ALV20" s="82"/>
      <c r="ALW20" s="82"/>
      <c r="ALX20" s="82"/>
      <c r="ALY20" s="82"/>
      <c r="ALZ20" s="82"/>
      <c r="AMA20" s="82"/>
      <c r="AMB20" s="82"/>
      <c r="AMC20" s="82"/>
      <c r="AMD20" s="82"/>
      <c r="AME20" s="82"/>
      <c r="AMF20" s="82"/>
      <c r="AMG20" s="82"/>
      <c r="AMH20" s="82"/>
      <c r="AMI20" s="82"/>
      <c r="AMJ20" s="82"/>
      <c r="AMK20" s="82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146</v>
      </c>
      <c r="F21" s="96" t="s">
        <v>147</v>
      </c>
      <c r="G21" s="21">
        <f t="shared" si="2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18" t="s">
        <v>75</v>
      </c>
      <c r="B22" s="118" t="s">
        <v>11</v>
      </c>
      <c r="C22" s="118" t="s">
        <v>12</v>
      </c>
      <c r="D22" s="118" t="s">
        <v>79</v>
      </c>
      <c r="E22" s="118" t="s">
        <v>80</v>
      </c>
      <c r="F22" s="118" t="s">
        <v>81</v>
      </c>
      <c r="G22" s="118" t="s">
        <v>1</v>
      </c>
      <c r="H22" s="118" t="s">
        <v>10</v>
      </c>
      <c r="I22" s="118" t="s">
        <v>2</v>
      </c>
      <c r="J22" s="118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8" t="s">
        <v>3</v>
      </c>
      <c r="J23" s="78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78" t="s">
        <v>4</v>
      </c>
      <c r="B24" s="78" t="s">
        <v>5</v>
      </c>
      <c r="C24" s="78" t="s">
        <v>6</v>
      </c>
      <c r="D24" s="78" t="s">
        <v>7</v>
      </c>
      <c r="E24" s="78" t="s">
        <v>8</v>
      </c>
      <c r="F24" s="78" t="s">
        <v>9</v>
      </c>
      <c r="G24" s="78" t="s">
        <v>82</v>
      </c>
      <c r="H24" s="78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96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2"/>
        <v>210000</v>
      </c>
      <c r="H25" s="26">
        <f>200000+10000</f>
        <v>210000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96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2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166</v>
      </c>
      <c r="F27" s="94" t="s">
        <v>167</v>
      </c>
      <c r="G27" s="21">
        <f t="shared" si="2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175</v>
      </c>
      <c r="B28" s="74">
        <v>3140</v>
      </c>
      <c r="C28" s="74">
        <v>1040</v>
      </c>
      <c r="D28" s="24" t="s">
        <v>174</v>
      </c>
      <c r="E28" s="75" t="s">
        <v>176</v>
      </c>
      <c r="F28" s="97" t="s">
        <v>177</v>
      </c>
      <c r="G28" s="76">
        <f t="shared" si="2"/>
        <v>100000</v>
      </c>
      <c r="H28" s="77">
        <v>100000</v>
      </c>
      <c r="I28" s="25">
        <v>0</v>
      </c>
      <c r="J28" s="26">
        <v>0</v>
      </c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90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4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317300</v>
      </c>
      <c r="H29" s="26">
        <f>500000-2700-100000-80000</f>
        <v>317300</v>
      </c>
      <c r="I29" s="25">
        <v>0</v>
      </c>
      <c r="J29" s="26">
        <v>0</v>
      </c>
      <c r="K29" s="17"/>
    </row>
    <row r="30" spans="1:1025" ht="39" customHeight="1" x14ac:dyDescent="0.25">
      <c r="A30" s="27" t="s">
        <v>37</v>
      </c>
      <c r="B30" s="16">
        <v>3241</v>
      </c>
      <c r="C30" s="16" t="s">
        <v>40</v>
      </c>
      <c r="D30" s="28" t="s">
        <v>38</v>
      </c>
      <c r="E30" s="29" t="s">
        <v>143</v>
      </c>
      <c r="F30" s="98" t="s">
        <v>168</v>
      </c>
      <c r="G30" s="21">
        <f t="shared" si="2"/>
        <v>2602950</v>
      </c>
      <c r="H30" s="30">
        <f>2204950+278000+120000</f>
        <v>2602950</v>
      </c>
      <c r="I30" s="31">
        <v>0</v>
      </c>
      <c r="J30" s="30">
        <v>0</v>
      </c>
      <c r="K30" s="17"/>
    </row>
    <row r="31" spans="1:1025" ht="30.75" customHeight="1" x14ac:dyDescent="0.25">
      <c r="A31" s="16" t="s">
        <v>39</v>
      </c>
      <c r="B31" s="16" t="s">
        <v>91</v>
      </c>
      <c r="C31" s="16" t="s">
        <v>40</v>
      </c>
      <c r="D31" s="24" t="s">
        <v>41</v>
      </c>
      <c r="E31" s="24"/>
      <c r="F31" s="94"/>
      <c r="G31" s="21">
        <f t="shared" si="2"/>
        <v>260000</v>
      </c>
      <c r="H31" s="26">
        <f>H32+H36</f>
        <v>260000</v>
      </c>
      <c r="I31" s="26">
        <f t="shared" ref="I31:J31" si="4">I32</f>
        <v>0</v>
      </c>
      <c r="J31" s="26">
        <f t="shared" si="4"/>
        <v>0</v>
      </c>
      <c r="K31" s="17"/>
    </row>
    <row r="32" spans="1:1025" s="44" customFormat="1" ht="79.5" customHeight="1" x14ac:dyDescent="0.25">
      <c r="A32" s="74"/>
      <c r="B32" s="74"/>
      <c r="C32" s="74"/>
      <c r="D32" s="24"/>
      <c r="E32" s="24" t="str">
        <f>E26</f>
        <v>Комплекснаї програма «Турбота» Білозірської територіальної громади на 2021-2025 роки (зі змінами)</v>
      </c>
      <c r="F32" s="96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2" s="21">
        <f t="shared" ref="G32:G36" si="5">H32+I32</f>
        <v>160000</v>
      </c>
      <c r="H32" s="26">
        <f>50000+30000+50000+30000</f>
        <v>160000</v>
      </c>
      <c r="I32" s="25">
        <v>0</v>
      </c>
      <c r="J32" s="26">
        <v>0</v>
      </c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4" customFormat="1" ht="27.75" customHeight="1" x14ac:dyDescent="0.25">
      <c r="A33" s="118" t="s">
        <v>75</v>
      </c>
      <c r="B33" s="118" t="s">
        <v>11</v>
      </c>
      <c r="C33" s="118" t="s">
        <v>12</v>
      </c>
      <c r="D33" s="118" t="s">
        <v>79</v>
      </c>
      <c r="E33" s="118" t="s">
        <v>80</v>
      </c>
      <c r="F33" s="118" t="s">
        <v>81</v>
      </c>
      <c r="G33" s="118" t="s">
        <v>1</v>
      </c>
      <c r="H33" s="118" t="s">
        <v>10</v>
      </c>
      <c r="I33" s="118" t="s">
        <v>2</v>
      </c>
      <c r="J33" s="118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128.25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8" t="s">
        <v>3</v>
      </c>
      <c r="J34" s="78" t="s">
        <v>13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x14ac:dyDescent="0.25">
      <c r="A35" s="78" t="s">
        <v>4</v>
      </c>
      <c r="B35" s="78" t="s">
        <v>5</v>
      </c>
      <c r="C35" s="78" t="s">
        <v>6</v>
      </c>
      <c r="D35" s="78" t="s">
        <v>7</v>
      </c>
      <c r="E35" s="78" t="s">
        <v>8</v>
      </c>
      <c r="F35" s="78" t="s">
        <v>9</v>
      </c>
      <c r="G35" s="78" t="s">
        <v>82</v>
      </c>
      <c r="H35" s="78" t="s">
        <v>83</v>
      </c>
      <c r="I35" s="18" t="s">
        <v>84</v>
      </c>
      <c r="J35" s="19" t="s">
        <v>85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ht="98.25" customHeight="1" x14ac:dyDescent="0.25">
      <c r="A36" s="74"/>
      <c r="B36" s="74"/>
      <c r="C36" s="74"/>
      <c r="D36" s="24"/>
      <c r="E36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6" s="94" t="str">
        <f>F28</f>
        <v>Рішення сесія від 24 .04.2023 р.№ 49-2/ VІІІ</v>
      </c>
      <c r="G36" s="21">
        <f t="shared" si="5"/>
        <v>100000</v>
      </c>
      <c r="H36" s="26">
        <f>130000-30000</f>
        <v>100000</v>
      </c>
      <c r="I36" s="25">
        <v>0</v>
      </c>
      <c r="J36" s="26">
        <v>0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90" customFormat="1" ht="30" customHeight="1" x14ac:dyDescent="0.25">
      <c r="A37" s="3"/>
      <c r="B37" s="3">
        <v>4000</v>
      </c>
      <c r="C37" s="3"/>
      <c r="D37" s="20" t="s">
        <v>184</v>
      </c>
      <c r="E37" s="20"/>
      <c r="F37" s="95"/>
      <c r="G37" s="21">
        <f>G38</f>
        <v>9450</v>
      </c>
      <c r="H37" s="21">
        <f t="shared" ref="H37:J37" si="6">H38</f>
        <v>9450</v>
      </c>
      <c r="I37" s="21">
        <f t="shared" si="6"/>
        <v>0</v>
      </c>
      <c r="J37" s="21">
        <f t="shared" si="6"/>
        <v>0</v>
      </c>
      <c r="K37" s="81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82"/>
      <c r="JS37" s="82"/>
      <c r="JT37" s="82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82"/>
      <c r="NF37" s="82"/>
      <c r="NG37" s="82"/>
      <c r="NH37" s="82"/>
      <c r="NI37" s="82"/>
      <c r="NJ37" s="82"/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2"/>
      <c r="NY37" s="82"/>
      <c r="NZ37" s="82"/>
      <c r="OA37" s="82"/>
      <c r="OB37" s="82"/>
      <c r="OC37" s="82"/>
      <c r="OD37" s="82"/>
      <c r="OE37" s="82"/>
      <c r="OF37" s="82"/>
      <c r="OG37" s="82"/>
      <c r="OH37" s="82"/>
      <c r="OI37" s="82"/>
      <c r="OJ37" s="82"/>
      <c r="OK37" s="82"/>
      <c r="OL37" s="82"/>
      <c r="OM37" s="82"/>
      <c r="ON37" s="82"/>
      <c r="OO37" s="82"/>
      <c r="OP37" s="82"/>
      <c r="OQ37" s="82"/>
      <c r="OR37" s="82"/>
      <c r="OS37" s="82"/>
      <c r="OT37" s="82"/>
      <c r="OU37" s="82"/>
      <c r="OV37" s="82"/>
      <c r="OW37" s="82"/>
      <c r="OX37" s="82"/>
      <c r="OY37" s="82"/>
      <c r="OZ37" s="82"/>
      <c r="PA37" s="82"/>
      <c r="PB37" s="82"/>
      <c r="PC37" s="82"/>
      <c r="PD37" s="82"/>
      <c r="PE37" s="82"/>
      <c r="PF37" s="82"/>
      <c r="PG37" s="82"/>
      <c r="PH37" s="82"/>
      <c r="PI37" s="82"/>
      <c r="PJ37" s="82"/>
      <c r="PK37" s="82"/>
      <c r="PL37" s="82"/>
      <c r="PM37" s="82"/>
      <c r="PN37" s="82"/>
      <c r="PO37" s="82"/>
      <c r="PP37" s="82"/>
      <c r="PQ37" s="82"/>
      <c r="PR37" s="82"/>
      <c r="PS37" s="82"/>
      <c r="PT37" s="82"/>
      <c r="PU37" s="82"/>
      <c r="PV37" s="82"/>
      <c r="PW37" s="82"/>
      <c r="PX37" s="82"/>
      <c r="PY37" s="82"/>
      <c r="PZ37" s="82"/>
      <c r="QA37" s="82"/>
      <c r="QB37" s="82"/>
      <c r="QC37" s="82"/>
      <c r="QD37" s="82"/>
      <c r="QE37" s="82"/>
      <c r="QF37" s="82"/>
      <c r="QG37" s="82"/>
      <c r="QH37" s="82"/>
      <c r="QI37" s="82"/>
      <c r="QJ37" s="82"/>
      <c r="QK37" s="82"/>
      <c r="QL37" s="82"/>
      <c r="QM37" s="82"/>
      <c r="QN37" s="82"/>
      <c r="QO37" s="82"/>
      <c r="QP37" s="82"/>
      <c r="QQ37" s="82"/>
      <c r="QR37" s="82"/>
      <c r="QS37" s="82"/>
      <c r="QT37" s="82"/>
      <c r="QU37" s="82"/>
      <c r="QV37" s="82"/>
      <c r="QW37" s="82"/>
      <c r="QX37" s="82"/>
      <c r="QY37" s="82"/>
      <c r="QZ37" s="82"/>
      <c r="RA37" s="82"/>
      <c r="RB37" s="82"/>
      <c r="RC37" s="82"/>
      <c r="RD37" s="82"/>
      <c r="RE37" s="82"/>
      <c r="RF37" s="82"/>
      <c r="RG37" s="82"/>
      <c r="RH37" s="82"/>
      <c r="RI37" s="82"/>
      <c r="RJ37" s="82"/>
      <c r="RK37" s="82"/>
      <c r="RL37" s="82"/>
      <c r="RM37" s="82"/>
      <c r="RN37" s="82"/>
      <c r="RO37" s="82"/>
      <c r="RP37" s="82"/>
      <c r="RQ37" s="82"/>
      <c r="RR37" s="82"/>
      <c r="RS37" s="82"/>
      <c r="RT37" s="82"/>
      <c r="RU37" s="82"/>
      <c r="RV37" s="82"/>
      <c r="RW37" s="82"/>
      <c r="RX37" s="82"/>
      <c r="RY37" s="82"/>
      <c r="RZ37" s="82"/>
      <c r="SA37" s="82"/>
      <c r="SB37" s="82"/>
      <c r="SC37" s="82"/>
      <c r="SD37" s="82"/>
      <c r="SE37" s="82"/>
      <c r="SF37" s="82"/>
      <c r="SG37" s="82"/>
      <c r="SH37" s="82"/>
      <c r="SI37" s="82"/>
      <c r="SJ37" s="82"/>
      <c r="SK37" s="82"/>
      <c r="SL37" s="82"/>
      <c r="SM37" s="82"/>
      <c r="SN37" s="82"/>
      <c r="SO37" s="82"/>
      <c r="SP37" s="82"/>
      <c r="SQ37" s="82"/>
      <c r="SR37" s="82"/>
      <c r="SS37" s="82"/>
      <c r="ST37" s="82"/>
      <c r="SU37" s="82"/>
      <c r="SV37" s="82"/>
      <c r="SW37" s="82"/>
      <c r="SX37" s="82"/>
      <c r="SY37" s="82"/>
      <c r="SZ37" s="82"/>
      <c r="TA37" s="82"/>
      <c r="TB37" s="82"/>
      <c r="TC37" s="82"/>
      <c r="TD37" s="82"/>
      <c r="TE37" s="82"/>
      <c r="TF37" s="82"/>
      <c r="TG37" s="82"/>
      <c r="TH37" s="82"/>
      <c r="TI37" s="82"/>
      <c r="TJ37" s="82"/>
      <c r="TK37" s="82"/>
      <c r="TL37" s="82"/>
      <c r="TM37" s="82"/>
      <c r="TN37" s="82"/>
      <c r="TO37" s="82"/>
      <c r="TP37" s="82"/>
      <c r="TQ37" s="82"/>
      <c r="TR37" s="82"/>
      <c r="TS37" s="82"/>
      <c r="TT37" s="82"/>
      <c r="TU37" s="82"/>
      <c r="TV37" s="82"/>
      <c r="TW37" s="82"/>
      <c r="TX37" s="82"/>
      <c r="TY37" s="82"/>
      <c r="TZ37" s="82"/>
      <c r="UA37" s="82"/>
      <c r="UB37" s="82"/>
      <c r="UC37" s="82"/>
      <c r="UD37" s="82"/>
      <c r="UE37" s="82"/>
      <c r="UF37" s="82"/>
      <c r="UG37" s="82"/>
      <c r="UH37" s="82"/>
      <c r="UI37" s="82"/>
      <c r="UJ37" s="82"/>
      <c r="UK37" s="82"/>
      <c r="UL37" s="82"/>
      <c r="UM37" s="82"/>
      <c r="UN37" s="82"/>
      <c r="UO37" s="82"/>
      <c r="UP37" s="82"/>
      <c r="UQ37" s="82"/>
      <c r="UR37" s="82"/>
      <c r="US37" s="82"/>
      <c r="UT37" s="82"/>
      <c r="UU37" s="82"/>
      <c r="UV37" s="82"/>
      <c r="UW37" s="82"/>
      <c r="UX37" s="82"/>
      <c r="UY37" s="82"/>
      <c r="UZ37" s="82"/>
      <c r="VA37" s="82"/>
      <c r="VB37" s="82"/>
      <c r="VC37" s="82"/>
      <c r="VD37" s="82"/>
      <c r="VE37" s="82"/>
      <c r="VF37" s="82"/>
      <c r="VG37" s="82"/>
      <c r="VH37" s="82"/>
      <c r="VI37" s="82"/>
      <c r="VJ37" s="82"/>
      <c r="VK37" s="82"/>
      <c r="VL37" s="82"/>
      <c r="VM37" s="82"/>
      <c r="VN37" s="82"/>
      <c r="VO37" s="82"/>
      <c r="VP37" s="82"/>
      <c r="VQ37" s="82"/>
      <c r="VR37" s="82"/>
      <c r="VS37" s="82"/>
      <c r="VT37" s="82"/>
      <c r="VU37" s="82"/>
      <c r="VV37" s="82"/>
      <c r="VW37" s="82"/>
      <c r="VX37" s="82"/>
      <c r="VY37" s="82"/>
      <c r="VZ37" s="82"/>
      <c r="WA37" s="82"/>
      <c r="WB37" s="82"/>
      <c r="WC37" s="82"/>
      <c r="WD37" s="82"/>
      <c r="WE37" s="82"/>
      <c r="WF37" s="82"/>
      <c r="WG37" s="82"/>
      <c r="WH37" s="82"/>
      <c r="WI37" s="82"/>
      <c r="WJ37" s="82"/>
      <c r="WK37" s="82"/>
      <c r="WL37" s="82"/>
      <c r="WM37" s="82"/>
      <c r="WN37" s="82"/>
      <c r="WO37" s="82"/>
      <c r="WP37" s="82"/>
      <c r="WQ37" s="82"/>
      <c r="WR37" s="82"/>
      <c r="WS37" s="82"/>
      <c r="WT37" s="82"/>
      <c r="WU37" s="82"/>
      <c r="WV37" s="82"/>
      <c r="WW37" s="82"/>
      <c r="WX37" s="82"/>
      <c r="WY37" s="82"/>
      <c r="WZ37" s="82"/>
      <c r="XA37" s="82"/>
      <c r="XB37" s="82"/>
      <c r="XC37" s="82"/>
      <c r="XD37" s="82"/>
      <c r="XE37" s="82"/>
      <c r="XF37" s="82"/>
      <c r="XG37" s="82"/>
      <c r="XH37" s="82"/>
      <c r="XI37" s="82"/>
      <c r="XJ37" s="82"/>
      <c r="XK37" s="82"/>
      <c r="XL37" s="82"/>
      <c r="XM37" s="82"/>
      <c r="XN37" s="82"/>
      <c r="XO37" s="82"/>
      <c r="XP37" s="82"/>
      <c r="XQ37" s="82"/>
      <c r="XR37" s="82"/>
      <c r="XS37" s="82"/>
      <c r="XT37" s="82"/>
      <c r="XU37" s="82"/>
      <c r="XV37" s="82"/>
      <c r="XW37" s="82"/>
      <c r="XX37" s="82"/>
      <c r="XY37" s="82"/>
      <c r="XZ37" s="82"/>
      <c r="YA37" s="82"/>
      <c r="YB37" s="82"/>
      <c r="YC37" s="82"/>
      <c r="YD37" s="82"/>
      <c r="YE37" s="82"/>
      <c r="YF37" s="82"/>
      <c r="YG37" s="82"/>
      <c r="YH37" s="82"/>
      <c r="YI37" s="82"/>
      <c r="YJ37" s="82"/>
      <c r="YK37" s="82"/>
      <c r="YL37" s="82"/>
      <c r="YM37" s="82"/>
      <c r="YN37" s="82"/>
      <c r="YO37" s="82"/>
      <c r="YP37" s="82"/>
      <c r="YQ37" s="82"/>
      <c r="YR37" s="82"/>
      <c r="YS37" s="82"/>
      <c r="YT37" s="82"/>
      <c r="YU37" s="82"/>
      <c r="YV37" s="82"/>
      <c r="YW37" s="82"/>
      <c r="YX37" s="82"/>
      <c r="YY37" s="82"/>
      <c r="YZ37" s="82"/>
      <c r="ZA37" s="82"/>
      <c r="ZB37" s="82"/>
      <c r="ZC37" s="82"/>
      <c r="ZD37" s="82"/>
      <c r="ZE37" s="82"/>
      <c r="ZF37" s="82"/>
      <c r="ZG37" s="82"/>
      <c r="ZH37" s="82"/>
      <c r="ZI37" s="82"/>
      <c r="ZJ37" s="82"/>
      <c r="ZK37" s="82"/>
      <c r="ZL37" s="82"/>
      <c r="ZM37" s="82"/>
      <c r="ZN37" s="82"/>
      <c r="ZO37" s="82"/>
      <c r="ZP37" s="82"/>
      <c r="ZQ37" s="82"/>
      <c r="ZR37" s="82"/>
      <c r="ZS37" s="82"/>
      <c r="ZT37" s="82"/>
      <c r="ZU37" s="82"/>
      <c r="ZV37" s="82"/>
      <c r="ZW37" s="82"/>
      <c r="ZX37" s="82"/>
      <c r="ZY37" s="82"/>
      <c r="ZZ37" s="82"/>
      <c r="AAA37" s="82"/>
      <c r="AAB37" s="82"/>
      <c r="AAC37" s="82"/>
      <c r="AAD37" s="82"/>
      <c r="AAE37" s="82"/>
      <c r="AAF37" s="82"/>
      <c r="AAG37" s="82"/>
      <c r="AAH37" s="82"/>
      <c r="AAI37" s="82"/>
      <c r="AAJ37" s="82"/>
      <c r="AAK37" s="82"/>
      <c r="AAL37" s="82"/>
      <c r="AAM37" s="82"/>
      <c r="AAN37" s="82"/>
      <c r="AAO37" s="82"/>
      <c r="AAP37" s="82"/>
      <c r="AAQ37" s="82"/>
      <c r="AAR37" s="82"/>
      <c r="AAS37" s="82"/>
      <c r="AAT37" s="82"/>
      <c r="AAU37" s="82"/>
      <c r="AAV37" s="82"/>
      <c r="AAW37" s="82"/>
      <c r="AAX37" s="82"/>
      <c r="AAY37" s="82"/>
      <c r="AAZ37" s="82"/>
      <c r="ABA37" s="82"/>
      <c r="ABB37" s="82"/>
      <c r="ABC37" s="82"/>
      <c r="ABD37" s="82"/>
      <c r="ABE37" s="82"/>
      <c r="ABF37" s="82"/>
      <c r="ABG37" s="82"/>
      <c r="ABH37" s="82"/>
      <c r="ABI37" s="82"/>
      <c r="ABJ37" s="82"/>
      <c r="ABK37" s="82"/>
      <c r="ABL37" s="82"/>
      <c r="ABM37" s="82"/>
      <c r="ABN37" s="82"/>
      <c r="ABO37" s="82"/>
      <c r="ABP37" s="82"/>
      <c r="ABQ37" s="82"/>
      <c r="ABR37" s="82"/>
      <c r="ABS37" s="82"/>
      <c r="ABT37" s="82"/>
      <c r="ABU37" s="82"/>
      <c r="ABV37" s="82"/>
      <c r="ABW37" s="82"/>
      <c r="ABX37" s="82"/>
      <c r="ABY37" s="82"/>
      <c r="ABZ37" s="82"/>
      <c r="ACA37" s="82"/>
      <c r="ACB37" s="82"/>
      <c r="ACC37" s="82"/>
      <c r="ACD37" s="82"/>
      <c r="ACE37" s="82"/>
      <c r="ACF37" s="82"/>
      <c r="ACG37" s="82"/>
      <c r="ACH37" s="82"/>
      <c r="ACI37" s="82"/>
      <c r="ACJ37" s="82"/>
      <c r="ACK37" s="82"/>
      <c r="ACL37" s="82"/>
      <c r="ACM37" s="82"/>
      <c r="ACN37" s="82"/>
      <c r="ACO37" s="82"/>
      <c r="ACP37" s="82"/>
      <c r="ACQ37" s="82"/>
      <c r="ACR37" s="82"/>
      <c r="ACS37" s="82"/>
      <c r="ACT37" s="82"/>
      <c r="ACU37" s="82"/>
      <c r="ACV37" s="82"/>
      <c r="ACW37" s="82"/>
      <c r="ACX37" s="82"/>
      <c r="ACY37" s="82"/>
      <c r="ACZ37" s="82"/>
      <c r="ADA37" s="82"/>
      <c r="ADB37" s="82"/>
      <c r="ADC37" s="82"/>
      <c r="ADD37" s="82"/>
      <c r="ADE37" s="82"/>
      <c r="ADF37" s="82"/>
      <c r="ADG37" s="82"/>
      <c r="ADH37" s="82"/>
      <c r="ADI37" s="82"/>
      <c r="ADJ37" s="82"/>
      <c r="ADK37" s="82"/>
      <c r="ADL37" s="82"/>
      <c r="ADM37" s="82"/>
      <c r="ADN37" s="82"/>
      <c r="ADO37" s="82"/>
      <c r="ADP37" s="82"/>
      <c r="ADQ37" s="82"/>
      <c r="ADR37" s="82"/>
      <c r="ADS37" s="82"/>
      <c r="ADT37" s="82"/>
      <c r="ADU37" s="82"/>
      <c r="ADV37" s="82"/>
      <c r="ADW37" s="82"/>
      <c r="ADX37" s="82"/>
      <c r="ADY37" s="82"/>
      <c r="ADZ37" s="82"/>
      <c r="AEA37" s="82"/>
      <c r="AEB37" s="82"/>
      <c r="AEC37" s="82"/>
      <c r="AED37" s="82"/>
      <c r="AEE37" s="82"/>
      <c r="AEF37" s="82"/>
      <c r="AEG37" s="82"/>
      <c r="AEH37" s="82"/>
      <c r="AEI37" s="82"/>
      <c r="AEJ37" s="82"/>
      <c r="AEK37" s="82"/>
      <c r="AEL37" s="82"/>
      <c r="AEM37" s="82"/>
      <c r="AEN37" s="82"/>
      <c r="AEO37" s="82"/>
      <c r="AEP37" s="82"/>
      <c r="AEQ37" s="82"/>
      <c r="AER37" s="82"/>
      <c r="AES37" s="82"/>
      <c r="AET37" s="82"/>
      <c r="AEU37" s="82"/>
      <c r="AEV37" s="82"/>
      <c r="AEW37" s="82"/>
      <c r="AEX37" s="82"/>
      <c r="AEY37" s="82"/>
      <c r="AEZ37" s="82"/>
      <c r="AFA37" s="82"/>
      <c r="AFB37" s="82"/>
      <c r="AFC37" s="82"/>
      <c r="AFD37" s="82"/>
      <c r="AFE37" s="82"/>
      <c r="AFF37" s="82"/>
      <c r="AFG37" s="82"/>
      <c r="AFH37" s="82"/>
      <c r="AFI37" s="82"/>
      <c r="AFJ37" s="82"/>
      <c r="AFK37" s="82"/>
      <c r="AFL37" s="82"/>
      <c r="AFM37" s="82"/>
      <c r="AFN37" s="82"/>
      <c r="AFO37" s="82"/>
      <c r="AFP37" s="82"/>
      <c r="AFQ37" s="82"/>
      <c r="AFR37" s="82"/>
      <c r="AFS37" s="82"/>
      <c r="AFT37" s="82"/>
      <c r="AFU37" s="82"/>
      <c r="AFV37" s="82"/>
      <c r="AFW37" s="82"/>
      <c r="AFX37" s="82"/>
      <c r="AFY37" s="82"/>
      <c r="AFZ37" s="82"/>
      <c r="AGA37" s="82"/>
      <c r="AGB37" s="82"/>
      <c r="AGC37" s="82"/>
      <c r="AGD37" s="82"/>
      <c r="AGE37" s="82"/>
      <c r="AGF37" s="82"/>
      <c r="AGG37" s="82"/>
      <c r="AGH37" s="82"/>
      <c r="AGI37" s="82"/>
      <c r="AGJ37" s="82"/>
      <c r="AGK37" s="82"/>
      <c r="AGL37" s="82"/>
      <c r="AGM37" s="82"/>
      <c r="AGN37" s="82"/>
      <c r="AGO37" s="82"/>
      <c r="AGP37" s="82"/>
      <c r="AGQ37" s="82"/>
      <c r="AGR37" s="82"/>
      <c r="AGS37" s="82"/>
      <c r="AGT37" s="82"/>
      <c r="AGU37" s="82"/>
      <c r="AGV37" s="82"/>
      <c r="AGW37" s="82"/>
      <c r="AGX37" s="82"/>
      <c r="AGY37" s="82"/>
      <c r="AGZ37" s="82"/>
      <c r="AHA37" s="82"/>
      <c r="AHB37" s="82"/>
      <c r="AHC37" s="82"/>
      <c r="AHD37" s="82"/>
      <c r="AHE37" s="82"/>
      <c r="AHF37" s="82"/>
      <c r="AHG37" s="82"/>
      <c r="AHH37" s="82"/>
      <c r="AHI37" s="82"/>
      <c r="AHJ37" s="82"/>
      <c r="AHK37" s="82"/>
      <c r="AHL37" s="82"/>
      <c r="AHM37" s="82"/>
      <c r="AHN37" s="82"/>
      <c r="AHO37" s="82"/>
      <c r="AHP37" s="82"/>
      <c r="AHQ37" s="82"/>
      <c r="AHR37" s="82"/>
      <c r="AHS37" s="82"/>
      <c r="AHT37" s="82"/>
      <c r="AHU37" s="82"/>
      <c r="AHV37" s="82"/>
      <c r="AHW37" s="82"/>
      <c r="AHX37" s="82"/>
      <c r="AHY37" s="82"/>
      <c r="AHZ37" s="82"/>
      <c r="AIA37" s="82"/>
      <c r="AIB37" s="82"/>
      <c r="AIC37" s="82"/>
      <c r="AID37" s="82"/>
      <c r="AIE37" s="82"/>
      <c r="AIF37" s="82"/>
      <c r="AIG37" s="82"/>
      <c r="AIH37" s="82"/>
      <c r="AII37" s="82"/>
      <c r="AIJ37" s="82"/>
      <c r="AIK37" s="82"/>
      <c r="AIL37" s="82"/>
      <c r="AIM37" s="82"/>
      <c r="AIN37" s="82"/>
      <c r="AIO37" s="82"/>
      <c r="AIP37" s="82"/>
      <c r="AIQ37" s="82"/>
      <c r="AIR37" s="82"/>
      <c r="AIS37" s="82"/>
      <c r="AIT37" s="82"/>
      <c r="AIU37" s="82"/>
      <c r="AIV37" s="82"/>
      <c r="AIW37" s="82"/>
      <c r="AIX37" s="82"/>
      <c r="AIY37" s="82"/>
      <c r="AIZ37" s="82"/>
      <c r="AJA37" s="82"/>
      <c r="AJB37" s="82"/>
      <c r="AJC37" s="82"/>
      <c r="AJD37" s="82"/>
      <c r="AJE37" s="82"/>
      <c r="AJF37" s="82"/>
      <c r="AJG37" s="82"/>
      <c r="AJH37" s="82"/>
      <c r="AJI37" s="82"/>
      <c r="AJJ37" s="82"/>
      <c r="AJK37" s="82"/>
      <c r="AJL37" s="82"/>
      <c r="AJM37" s="82"/>
      <c r="AJN37" s="82"/>
      <c r="AJO37" s="82"/>
      <c r="AJP37" s="82"/>
      <c r="AJQ37" s="82"/>
      <c r="AJR37" s="82"/>
      <c r="AJS37" s="82"/>
      <c r="AJT37" s="82"/>
      <c r="AJU37" s="82"/>
      <c r="AJV37" s="82"/>
      <c r="AJW37" s="82"/>
      <c r="AJX37" s="82"/>
      <c r="AJY37" s="82"/>
      <c r="AJZ37" s="82"/>
      <c r="AKA37" s="82"/>
      <c r="AKB37" s="82"/>
      <c r="AKC37" s="82"/>
      <c r="AKD37" s="82"/>
      <c r="AKE37" s="82"/>
      <c r="AKF37" s="82"/>
      <c r="AKG37" s="82"/>
      <c r="AKH37" s="82"/>
      <c r="AKI37" s="82"/>
      <c r="AKJ37" s="82"/>
      <c r="AKK37" s="82"/>
      <c r="AKL37" s="82"/>
      <c r="AKM37" s="82"/>
      <c r="AKN37" s="82"/>
      <c r="AKO37" s="82"/>
      <c r="AKP37" s="82"/>
      <c r="AKQ37" s="82"/>
      <c r="AKR37" s="82"/>
      <c r="AKS37" s="82"/>
      <c r="AKT37" s="82"/>
      <c r="AKU37" s="82"/>
      <c r="AKV37" s="82"/>
      <c r="AKW37" s="82"/>
      <c r="AKX37" s="82"/>
      <c r="AKY37" s="82"/>
      <c r="AKZ37" s="82"/>
      <c r="ALA37" s="82"/>
      <c r="ALB37" s="82"/>
      <c r="ALC37" s="82"/>
      <c r="ALD37" s="82"/>
      <c r="ALE37" s="82"/>
      <c r="ALF37" s="82"/>
      <c r="ALG37" s="82"/>
      <c r="ALH37" s="82"/>
      <c r="ALI37" s="82"/>
      <c r="ALJ37" s="82"/>
      <c r="ALK37" s="82"/>
      <c r="ALL37" s="82"/>
      <c r="ALM37" s="82"/>
      <c r="ALN37" s="82"/>
      <c r="ALO37" s="82"/>
      <c r="ALP37" s="82"/>
      <c r="ALQ37" s="82"/>
      <c r="ALR37" s="82"/>
      <c r="ALS37" s="82"/>
      <c r="ALT37" s="82"/>
      <c r="ALU37" s="82"/>
      <c r="ALV37" s="82"/>
      <c r="ALW37" s="82"/>
      <c r="ALX37" s="82"/>
      <c r="ALY37" s="82"/>
      <c r="ALZ37" s="82"/>
      <c r="AMA37" s="82"/>
      <c r="AMB37" s="82"/>
      <c r="AMC37" s="82"/>
      <c r="AMD37" s="82"/>
      <c r="AME37" s="82"/>
      <c r="AMF37" s="82"/>
      <c r="AMG37" s="82"/>
      <c r="AMH37" s="82"/>
      <c r="AMI37" s="82"/>
      <c r="AMJ37" s="82"/>
      <c r="AMK37" s="82"/>
    </row>
    <row r="38" spans="1:1025" ht="67.5" customHeight="1" x14ac:dyDescent="0.25">
      <c r="A38" s="16" t="s">
        <v>42</v>
      </c>
      <c r="B38" s="16" t="s">
        <v>92</v>
      </c>
      <c r="C38" s="16" t="s">
        <v>43</v>
      </c>
      <c r="D38" s="24" t="s">
        <v>44</v>
      </c>
      <c r="E38" s="24" t="s">
        <v>148</v>
      </c>
      <c r="F38" s="94" t="s">
        <v>189</v>
      </c>
      <c r="G38" s="21">
        <f>H38+I38</f>
        <v>9450</v>
      </c>
      <c r="H38" s="26">
        <f>2000+20000-12550</f>
        <v>9450</v>
      </c>
      <c r="I38" s="25">
        <v>0</v>
      </c>
      <c r="J38" s="26">
        <v>0</v>
      </c>
      <c r="K38" s="17"/>
    </row>
    <row r="39" spans="1:1025" s="90" customFormat="1" ht="27" hidden="1" customHeight="1" x14ac:dyDescent="0.25">
      <c r="A39" s="3"/>
      <c r="B39" s="3">
        <v>5000</v>
      </c>
      <c r="C39" s="3"/>
      <c r="D39" s="20" t="s">
        <v>185</v>
      </c>
      <c r="E39" s="20"/>
      <c r="F39" s="95"/>
      <c r="G39" s="21">
        <f>G40</f>
        <v>0</v>
      </c>
      <c r="H39" s="21">
        <f t="shared" ref="H39:J39" si="7">H40</f>
        <v>0</v>
      </c>
      <c r="I39" s="21">
        <f t="shared" si="7"/>
        <v>0</v>
      </c>
      <c r="J39" s="21">
        <f t="shared" si="7"/>
        <v>0</v>
      </c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  <c r="IW39" s="82"/>
      <c r="IX39" s="82"/>
      <c r="IY39" s="82"/>
      <c r="IZ39" s="82"/>
      <c r="JA39" s="82"/>
      <c r="JB39" s="82"/>
      <c r="JC39" s="82"/>
      <c r="JD39" s="82"/>
      <c r="JE39" s="82"/>
      <c r="JF39" s="82"/>
      <c r="JG39" s="82"/>
      <c r="JH39" s="82"/>
      <c r="JI39" s="82"/>
      <c r="JJ39" s="82"/>
      <c r="JK39" s="82"/>
      <c r="JL39" s="82"/>
      <c r="JM39" s="82"/>
      <c r="JN39" s="82"/>
      <c r="JO39" s="82"/>
      <c r="JP39" s="82"/>
      <c r="JQ39" s="82"/>
      <c r="JR39" s="82"/>
      <c r="JS39" s="82"/>
      <c r="JT39" s="82"/>
      <c r="JU39" s="82"/>
      <c r="JV39" s="82"/>
      <c r="JW39" s="82"/>
      <c r="JX39" s="82"/>
      <c r="JY39" s="82"/>
      <c r="JZ39" s="82"/>
      <c r="KA39" s="82"/>
      <c r="KB39" s="82"/>
      <c r="KC39" s="82"/>
      <c r="KD39" s="82"/>
      <c r="KE39" s="82"/>
      <c r="KF39" s="82"/>
      <c r="KG39" s="82"/>
      <c r="KH39" s="82"/>
      <c r="KI39" s="82"/>
      <c r="KJ39" s="82"/>
      <c r="KK39" s="82"/>
      <c r="KL39" s="82"/>
      <c r="KM39" s="82"/>
      <c r="KN39" s="82"/>
      <c r="KO39" s="82"/>
      <c r="KP39" s="82"/>
      <c r="KQ39" s="82"/>
      <c r="KR39" s="82"/>
      <c r="KS39" s="82"/>
      <c r="KT39" s="82"/>
      <c r="KU39" s="82"/>
      <c r="KV39" s="82"/>
      <c r="KW39" s="82"/>
      <c r="KX39" s="82"/>
      <c r="KY39" s="82"/>
      <c r="KZ39" s="82"/>
      <c r="LA39" s="82"/>
      <c r="LB39" s="82"/>
      <c r="LC39" s="82"/>
      <c r="LD39" s="82"/>
      <c r="LE39" s="82"/>
      <c r="LF39" s="82"/>
      <c r="LG39" s="82"/>
      <c r="LH39" s="82"/>
      <c r="LI39" s="82"/>
      <c r="LJ39" s="82"/>
      <c r="LK39" s="82"/>
      <c r="LL39" s="82"/>
      <c r="LM39" s="82"/>
      <c r="LN39" s="82"/>
      <c r="LO39" s="82"/>
      <c r="LP39" s="82"/>
      <c r="LQ39" s="82"/>
      <c r="LR39" s="82"/>
      <c r="LS39" s="82"/>
      <c r="LT39" s="82"/>
      <c r="LU39" s="82"/>
      <c r="LV39" s="82"/>
      <c r="LW39" s="82"/>
      <c r="LX39" s="82"/>
      <c r="LY39" s="82"/>
      <c r="LZ39" s="82"/>
      <c r="MA39" s="82"/>
      <c r="MB39" s="82"/>
      <c r="MC39" s="82"/>
      <c r="MD39" s="82"/>
      <c r="ME39" s="82"/>
      <c r="MF39" s="82"/>
      <c r="MG39" s="82"/>
      <c r="MH39" s="82"/>
      <c r="MI39" s="82"/>
      <c r="MJ39" s="82"/>
      <c r="MK39" s="82"/>
      <c r="ML39" s="82"/>
      <c r="MM39" s="82"/>
      <c r="MN39" s="82"/>
      <c r="MO39" s="82"/>
      <c r="MP39" s="82"/>
      <c r="MQ39" s="82"/>
      <c r="MR39" s="82"/>
      <c r="MS39" s="82"/>
      <c r="MT39" s="82"/>
      <c r="MU39" s="82"/>
      <c r="MV39" s="82"/>
      <c r="MW39" s="82"/>
      <c r="MX39" s="82"/>
      <c r="MY39" s="82"/>
      <c r="MZ39" s="82"/>
      <c r="NA39" s="82"/>
      <c r="NB39" s="82"/>
      <c r="NC39" s="82"/>
      <c r="ND39" s="82"/>
      <c r="NE39" s="82"/>
      <c r="NF39" s="82"/>
      <c r="NG39" s="82"/>
      <c r="NH39" s="82"/>
      <c r="NI39" s="82"/>
      <c r="NJ39" s="82"/>
      <c r="NK39" s="82"/>
      <c r="NL39" s="82"/>
      <c r="NM39" s="82"/>
      <c r="NN39" s="82"/>
      <c r="NO39" s="82"/>
      <c r="NP39" s="82"/>
      <c r="NQ39" s="82"/>
      <c r="NR39" s="82"/>
      <c r="NS39" s="82"/>
      <c r="NT39" s="82"/>
      <c r="NU39" s="82"/>
      <c r="NV39" s="82"/>
      <c r="NW39" s="82"/>
      <c r="NX39" s="82"/>
      <c r="NY39" s="82"/>
      <c r="NZ39" s="82"/>
      <c r="OA39" s="82"/>
      <c r="OB39" s="82"/>
      <c r="OC39" s="82"/>
      <c r="OD39" s="82"/>
      <c r="OE39" s="82"/>
      <c r="OF39" s="82"/>
      <c r="OG39" s="82"/>
      <c r="OH39" s="82"/>
      <c r="OI39" s="82"/>
      <c r="OJ39" s="82"/>
      <c r="OK39" s="82"/>
      <c r="OL39" s="82"/>
      <c r="OM39" s="82"/>
      <c r="ON39" s="82"/>
      <c r="OO39" s="82"/>
      <c r="OP39" s="82"/>
      <c r="OQ39" s="82"/>
      <c r="OR39" s="82"/>
      <c r="OS39" s="82"/>
      <c r="OT39" s="82"/>
      <c r="OU39" s="82"/>
      <c r="OV39" s="82"/>
      <c r="OW39" s="82"/>
      <c r="OX39" s="82"/>
      <c r="OY39" s="82"/>
      <c r="OZ39" s="82"/>
      <c r="PA39" s="82"/>
      <c r="PB39" s="82"/>
      <c r="PC39" s="82"/>
      <c r="PD39" s="82"/>
      <c r="PE39" s="82"/>
      <c r="PF39" s="82"/>
      <c r="PG39" s="82"/>
      <c r="PH39" s="82"/>
      <c r="PI39" s="82"/>
      <c r="PJ39" s="82"/>
      <c r="PK39" s="82"/>
      <c r="PL39" s="82"/>
      <c r="PM39" s="82"/>
      <c r="PN39" s="82"/>
      <c r="PO39" s="82"/>
      <c r="PP39" s="82"/>
      <c r="PQ39" s="82"/>
      <c r="PR39" s="82"/>
      <c r="PS39" s="82"/>
      <c r="PT39" s="82"/>
      <c r="PU39" s="82"/>
      <c r="PV39" s="82"/>
      <c r="PW39" s="82"/>
      <c r="PX39" s="82"/>
      <c r="PY39" s="82"/>
      <c r="PZ39" s="82"/>
      <c r="QA39" s="82"/>
      <c r="QB39" s="82"/>
      <c r="QC39" s="82"/>
      <c r="QD39" s="82"/>
      <c r="QE39" s="82"/>
      <c r="QF39" s="82"/>
      <c r="QG39" s="82"/>
      <c r="QH39" s="82"/>
      <c r="QI39" s="82"/>
      <c r="QJ39" s="82"/>
      <c r="QK39" s="82"/>
      <c r="QL39" s="82"/>
      <c r="QM39" s="82"/>
      <c r="QN39" s="82"/>
      <c r="QO39" s="82"/>
      <c r="QP39" s="82"/>
      <c r="QQ39" s="82"/>
      <c r="QR39" s="82"/>
      <c r="QS39" s="82"/>
      <c r="QT39" s="82"/>
      <c r="QU39" s="82"/>
      <c r="QV39" s="82"/>
      <c r="QW39" s="82"/>
      <c r="QX39" s="82"/>
      <c r="QY39" s="82"/>
      <c r="QZ39" s="82"/>
      <c r="RA39" s="82"/>
      <c r="RB39" s="82"/>
      <c r="RC39" s="82"/>
      <c r="RD39" s="82"/>
      <c r="RE39" s="82"/>
      <c r="RF39" s="82"/>
      <c r="RG39" s="82"/>
      <c r="RH39" s="82"/>
      <c r="RI39" s="82"/>
      <c r="RJ39" s="82"/>
      <c r="RK39" s="82"/>
      <c r="RL39" s="82"/>
      <c r="RM39" s="82"/>
      <c r="RN39" s="82"/>
      <c r="RO39" s="82"/>
      <c r="RP39" s="82"/>
      <c r="RQ39" s="82"/>
      <c r="RR39" s="82"/>
      <c r="RS39" s="82"/>
      <c r="RT39" s="82"/>
      <c r="RU39" s="82"/>
      <c r="RV39" s="82"/>
      <c r="RW39" s="82"/>
      <c r="RX39" s="82"/>
      <c r="RY39" s="82"/>
      <c r="RZ39" s="82"/>
      <c r="SA39" s="82"/>
      <c r="SB39" s="82"/>
      <c r="SC39" s="82"/>
      <c r="SD39" s="82"/>
      <c r="SE39" s="82"/>
      <c r="SF39" s="82"/>
      <c r="SG39" s="82"/>
      <c r="SH39" s="82"/>
      <c r="SI39" s="82"/>
      <c r="SJ39" s="82"/>
      <c r="SK39" s="82"/>
      <c r="SL39" s="82"/>
      <c r="SM39" s="82"/>
      <c r="SN39" s="82"/>
      <c r="SO39" s="82"/>
      <c r="SP39" s="82"/>
      <c r="SQ39" s="82"/>
      <c r="SR39" s="82"/>
      <c r="SS39" s="82"/>
      <c r="ST39" s="82"/>
      <c r="SU39" s="82"/>
      <c r="SV39" s="82"/>
      <c r="SW39" s="82"/>
      <c r="SX39" s="82"/>
      <c r="SY39" s="82"/>
      <c r="SZ39" s="82"/>
      <c r="TA39" s="82"/>
      <c r="TB39" s="82"/>
      <c r="TC39" s="82"/>
      <c r="TD39" s="82"/>
      <c r="TE39" s="82"/>
      <c r="TF39" s="82"/>
      <c r="TG39" s="82"/>
      <c r="TH39" s="82"/>
      <c r="TI39" s="82"/>
      <c r="TJ39" s="82"/>
      <c r="TK39" s="82"/>
      <c r="TL39" s="82"/>
      <c r="TM39" s="82"/>
      <c r="TN39" s="82"/>
      <c r="TO39" s="82"/>
      <c r="TP39" s="82"/>
      <c r="TQ39" s="82"/>
      <c r="TR39" s="82"/>
      <c r="TS39" s="82"/>
      <c r="TT39" s="82"/>
      <c r="TU39" s="82"/>
      <c r="TV39" s="82"/>
      <c r="TW39" s="82"/>
      <c r="TX39" s="82"/>
      <c r="TY39" s="82"/>
      <c r="TZ39" s="82"/>
      <c r="UA39" s="82"/>
      <c r="UB39" s="82"/>
      <c r="UC39" s="82"/>
      <c r="UD39" s="82"/>
      <c r="UE39" s="82"/>
      <c r="UF39" s="82"/>
      <c r="UG39" s="82"/>
      <c r="UH39" s="82"/>
      <c r="UI39" s="82"/>
      <c r="UJ39" s="82"/>
      <c r="UK39" s="82"/>
      <c r="UL39" s="82"/>
      <c r="UM39" s="82"/>
      <c r="UN39" s="82"/>
      <c r="UO39" s="82"/>
      <c r="UP39" s="82"/>
      <c r="UQ39" s="82"/>
      <c r="UR39" s="82"/>
      <c r="US39" s="82"/>
      <c r="UT39" s="82"/>
      <c r="UU39" s="82"/>
      <c r="UV39" s="82"/>
      <c r="UW39" s="82"/>
      <c r="UX39" s="82"/>
      <c r="UY39" s="82"/>
      <c r="UZ39" s="82"/>
      <c r="VA39" s="82"/>
      <c r="VB39" s="82"/>
      <c r="VC39" s="82"/>
      <c r="VD39" s="82"/>
      <c r="VE39" s="82"/>
      <c r="VF39" s="82"/>
      <c r="VG39" s="82"/>
      <c r="VH39" s="82"/>
      <c r="VI39" s="82"/>
      <c r="VJ39" s="82"/>
      <c r="VK39" s="82"/>
      <c r="VL39" s="82"/>
      <c r="VM39" s="82"/>
      <c r="VN39" s="82"/>
      <c r="VO39" s="82"/>
      <c r="VP39" s="82"/>
      <c r="VQ39" s="82"/>
      <c r="VR39" s="82"/>
      <c r="VS39" s="82"/>
      <c r="VT39" s="82"/>
      <c r="VU39" s="82"/>
      <c r="VV39" s="82"/>
      <c r="VW39" s="82"/>
      <c r="VX39" s="82"/>
      <c r="VY39" s="82"/>
      <c r="VZ39" s="82"/>
      <c r="WA39" s="82"/>
      <c r="WB39" s="82"/>
      <c r="WC39" s="82"/>
      <c r="WD39" s="82"/>
      <c r="WE39" s="82"/>
      <c r="WF39" s="82"/>
      <c r="WG39" s="82"/>
      <c r="WH39" s="82"/>
      <c r="WI39" s="82"/>
      <c r="WJ39" s="82"/>
      <c r="WK39" s="82"/>
      <c r="WL39" s="82"/>
      <c r="WM39" s="82"/>
      <c r="WN39" s="82"/>
      <c r="WO39" s="82"/>
      <c r="WP39" s="82"/>
      <c r="WQ39" s="82"/>
      <c r="WR39" s="82"/>
      <c r="WS39" s="82"/>
      <c r="WT39" s="82"/>
      <c r="WU39" s="82"/>
      <c r="WV39" s="82"/>
      <c r="WW39" s="82"/>
      <c r="WX39" s="82"/>
      <c r="WY39" s="82"/>
      <c r="WZ39" s="82"/>
      <c r="XA39" s="82"/>
      <c r="XB39" s="82"/>
      <c r="XC39" s="82"/>
      <c r="XD39" s="82"/>
      <c r="XE39" s="82"/>
      <c r="XF39" s="82"/>
      <c r="XG39" s="82"/>
      <c r="XH39" s="82"/>
      <c r="XI39" s="82"/>
      <c r="XJ39" s="82"/>
      <c r="XK39" s="82"/>
      <c r="XL39" s="82"/>
      <c r="XM39" s="82"/>
      <c r="XN39" s="82"/>
      <c r="XO39" s="82"/>
      <c r="XP39" s="82"/>
      <c r="XQ39" s="82"/>
      <c r="XR39" s="82"/>
      <c r="XS39" s="82"/>
      <c r="XT39" s="82"/>
      <c r="XU39" s="82"/>
      <c r="XV39" s="82"/>
      <c r="XW39" s="82"/>
      <c r="XX39" s="82"/>
      <c r="XY39" s="82"/>
      <c r="XZ39" s="82"/>
      <c r="YA39" s="82"/>
      <c r="YB39" s="82"/>
      <c r="YC39" s="82"/>
      <c r="YD39" s="82"/>
      <c r="YE39" s="82"/>
      <c r="YF39" s="82"/>
      <c r="YG39" s="82"/>
      <c r="YH39" s="82"/>
      <c r="YI39" s="82"/>
      <c r="YJ39" s="82"/>
      <c r="YK39" s="82"/>
      <c r="YL39" s="82"/>
      <c r="YM39" s="82"/>
      <c r="YN39" s="82"/>
      <c r="YO39" s="82"/>
      <c r="YP39" s="82"/>
      <c r="YQ39" s="82"/>
      <c r="YR39" s="82"/>
      <c r="YS39" s="82"/>
      <c r="YT39" s="82"/>
      <c r="YU39" s="82"/>
      <c r="YV39" s="82"/>
      <c r="YW39" s="82"/>
      <c r="YX39" s="82"/>
      <c r="YY39" s="82"/>
      <c r="YZ39" s="82"/>
      <c r="ZA39" s="82"/>
      <c r="ZB39" s="82"/>
      <c r="ZC39" s="82"/>
      <c r="ZD39" s="82"/>
      <c r="ZE39" s="82"/>
      <c r="ZF39" s="82"/>
      <c r="ZG39" s="82"/>
      <c r="ZH39" s="82"/>
      <c r="ZI39" s="82"/>
      <c r="ZJ39" s="82"/>
      <c r="ZK39" s="82"/>
      <c r="ZL39" s="82"/>
      <c r="ZM39" s="82"/>
      <c r="ZN39" s="82"/>
      <c r="ZO39" s="82"/>
      <c r="ZP39" s="82"/>
      <c r="ZQ39" s="82"/>
      <c r="ZR39" s="82"/>
      <c r="ZS39" s="82"/>
      <c r="ZT39" s="82"/>
      <c r="ZU39" s="82"/>
      <c r="ZV39" s="82"/>
      <c r="ZW39" s="82"/>
      <c r="ZX39" s="82"/>
      <c r="ZY39" s="82"/>
      <c r="ZZ39" s="82"/>
      <c r="AAA39" s="82"/>
      <c r="AAB39" s="82"/>
      <c r="AAC39" s="82"/>
      <c r="AAD39" s="82"/>
      <c r="AAE39" s="82"/>
      <c r="AAF39" s="82"/>
      <c r="AAG39" s="82"/>
      <c r="AAH39" s="82"/>
      <c r="AAI39" s="82"/>
      <c r="AAJ39" s="82"/>
      <c r="AAK39" s="82"/>
      <c r="AAL39" s="82"/>
      <c r="AAM39" s="82"/>
      <c r="AAN39" s="82"/>
      <c r="AAO39" s="82"/>
      <c r="AAP39" s="82"/>
      <c r="AAQ39" s="82"/>
      <c r="AAR39" s="82"/>
      <c r="AAS39" s="82"/>
      <c r="AAT39" s="82"/>
      <c r="AAU39" s="82"/>
      <c r="AAV39" s="82"/>
      <c r="AAW39" s="82"/>
      <c r="AAX39" s="82"/>
      <c r="AAY39" s="82"/>
      <c r="AAZ39" s="82"/>
      <c r="ABA39" s="82"/>
      <c r="ABB39" s="82"/>
      <c r="ABC39" s="82"/>
      <c r="ABD39" s="82"/>
      <c r="ABE39" s="82"/>
      <c r="ABF39" s="82"/>
      <c r="ABG39" s="82"/>
      <c r="ABH39" s="82"/>
      <c r="ABI39" s="82"/>
      <c r="ABJ39" s="82"/>
      <c r="ABK39" s="82"/>
      <c r="ABL39" s="82"/>
      <c r="ABM39" s="82"/>
      <c r="ABN39" s="82"/>
      <c r="ABO39" s="82"/>
      <c r="ABP39" s="82"/>
      <c r="ABQ39" s="82"/>
      <c r="ABR39" s="82"/>
      <c r="ABS39" s="82"/>
      <c r="ABT39" s="82"/>
      <c r="ABU39" s="82"/>
      <c r="ABV39" s="82"/>
      <c r="ABW39" s="82"/>
      <c r="ABX39" s="82"/>
      <c r="ABY39" s="82"/>
      <c r="ABZ39" s="82"/>
      <c r="ACA39" s="82"/>
      <c r="ACB39" s="82"/>
      <c r="ACC39" s="82"/>
      <c r="ACD39" s="82"/>
      <c r="ACE39" s="82"/>
      <c r="ACF39" s="82"/>
      <c r="ACG39" s="82"/>
      <c r="ACH39" s="82"/>
      <c r="ACI39" s="82"/>
      <c r="ACJ39" s="82"/>
      <c r="ACK39" s="82"/>
      <c r="ACL39" s="82"/>
      <c r="ACM39" s="82"/>
      <c r="ACN39" s="82"/>
      <c r="ACO39" s="82"/>
      <c r="ACP39" s="82"/>
      <c r="ACQ39" s="82"/>
      <c r="ACR39" s="82"/>
      <c r="ACS39" s="82"/>
      <c r="ACT39" s="82"/>
      <c r="ACU39" s="82"/>
      <c r="ACV39" s="82"/>
      <c r="ACW39" s="82"/>
      <c r="ACX39" s="82"/>
      <c r="ACY39" s="82"/>
      <c r="ACZ39" s="82"/>
      <c r="ADA39" s="82"/>
      <c r="ADB39" s="82"/>
      <c r="ADC39" s="82"/>
      <c r="ADD39" s="82"/>
      <c r="ADE39" s="82"/>
      <c r="ADF39" s="82"/>
      <c r="ADG39" s="82"/>
      <c r="ADH39" s="82"/>
      <c r="ADI39" s="82"/>
      <c r="ADJ39" s="82"/>
      <c r="ADK39" s="82"/>
      <c r="ADL39" s="82"/>
      <c r="ADM39" s="82"/>
      <c r="ADN39" s="82"/>
      <c r="ADO39" s="82"/>
      <c r="ADP39" s="82"/>
      <c r="ADQ39" s="82"/>
      <c r="ADR39" s="82"/>
      <c r="ADS39" s="82"/>
      <c r="ADT39" s="82"/>
      <c r="ADU39" s="82"/>
      <c r="ADV39" s="82"/>
      <c r="ADW39" s="82"/>
      <c r="ADX39" s="82"/>
      <c r="ADY39" s="82"/>
      <c r="ADZ39" s="82"/>
      <c r="AEA39" s="82"/>
      <c r="AEB39" s="82"/>
      <c r="AEC39" s="82"/>
      <c r="AED39" s="82"/>
      <c r="AEE39" s="82"/>
      <c r="AEF39" s="82"/>
      <c r="AEG39" s="82"/>
      <c r="AEH39" s="82"/>
      <c r="AEI39" s="82"/>
      <c r="AEJ39" s="82"/>
      <c r="AEK39" s="82"/>
      <c r="AEL39" s="82"/>
      <c r="AEM39" s="82"/>
      <c r="AEN39" s="82"/>
      <c r="AEO39" s="82"/>
      <c r="AEP39" s="82"/>
      <c r="AEQ39" s="82"/>
      <c r="AER39" s="82"/>
      <c r="AES39" s="82"/>
      <c r="AET39" s="82"/>
      <c r="AEU39" s="82"/>
      <c r="AEV39" s="82"/>
      <c r="AEW39" s="82"/>
      <c r="AEX39" s="82"/>
      <c r="AEY39" s="82"/>
      <c r="AEZ39" s="82"/>
      <c r="AFA39" s="82"/>
      <c r="AFB39" s="82"/>
      <c r="AFC39" s="82"/>
      <c r="AFD39" s="82"/>
      <c r="AFE39" s="82"/>
      <c r="AFF39" s="82"/>
      <c r="AFG39" s="82"/>
      <c r="AFH39" s="82"/>
      <c r="AFI39" s="82"/>
      <c r="AFJ39" s="82"/>
      <c r="AFK39" s="82"/>
      <c r="AFL39" s="82"/>
      <c r="AFM39" s="82"/>
      <c r="AFN39" s="82"/>
      <c r="AFO39" s="82"/>
      <c r="AFP39" s="82"/>
      <c r="AFQ39" s="82"/>
      <c r="AFR39" s="82"/>
      <c r="AFS39" s="82"/>
      <c r="AFT39" s="82"/>
      <c r="AFU39" s="82"/>
      <c r="AFV39" s="82"/>
      <c r="AFW39" s="82"/>
      <c r="AFX39" s="82"/>
      <c r="AFY39" s="82"/>
      <c r="AFZ39" s="82"/>
      <c r="AGA39" s="82"/>
      <c r="AGB39" s="82"/>
      <c r="AGC39" s="82"/>
      <c r="AGD39" s="82"/>
      <c r="AGE39" s="82"/>
      <c r="AGF39" s="82"/>
      <c r="AGG39" s="82"/>
      <c r="AGH39" s="82"/>
      <c r="AGI39" s="82"/>
      <c r="AGJ39" s="82"/>
      <c r="AGK39" s="82"/>
      <c r="AGL39" s="82"/>
      <c r="AGM39" s="82"/>
      <c r="AGN39" s="82"/>
      <c r="AGO39" s="82"/>
      <c r="AGP39" s="82"/>
      <c r="AGQ39" s="82"/>
      <c r="AGR39" s="82"/>
      <c r="AGS39" s="82"/>
      <c r="AGT39" s="82"/>
      <c r="AGU39" s="82"/>
      <c r="AGV39" s="82"/>
      <c r="AGW39" s="82"/>
      <c r="AGX39" s="82"/>
      <c r="AGY39" s="82"/>
      <c r="AGZ39" s="82"/>
      <c r="AHA39" s="82"/>
      <c r="AHB39" s="82"/>
      <c r="AHC39" s="82"/>
      <c r="AHD39" s="82"/>
      <c r="AHE39" s="82"/>
      <c r="AHF39" s="82"/>
      <c r="AHG39" s="82"/>
      <c r="AHH39" s="82"/>
      <c r="AHI39" s="82"/>
      <c r="AHJ39" s="82"/>
      <c r="AHK39" s="82"/>
      <c r="AHL39" s="82"/>
      <c r="AHM39" s="82"/>
      <c r="AHN39" s="82"/>
      <c r="AHO39" s="82"/>
      <c r="AHP39" s="82"/>
      <c r="AHQ39" s="82"/>
      <c r="AHR39" s="82"/>
      <c r="AHS39" s="82"/>
      <c r="AHT39" s="82"/>
      <c r="AHU39" s="82"/>
      <c r="AHV39" s="82"/>
      <c r="AHW39" s="82"/>
      <c r="AHX39" s="82"/>
      <c r="AHY39" s="82"/>
      <c r="AHZ39" s="82"/>
      <c r="AIA39" s="82"/>
      <c r="AIB39" s="82"/>
      <c r="AIC39" s="82"/>
      <c r="AID39" s="82"/>
      <c r="AIE39" s="82"/>
      <c r="AIF39" s="82"/>
      <c r="AIG39" s="82"/>
      <c r="AIH39" s="82"/>
      <c r="AII39" s="82"/>
      <c r="AIJ39" s="82"/>
      <c r="AIK39" s="82"/>
      <c r="AIL39" s="82"/>
      <c r="AIM39" s="82"/>
      <c r="AIN39" s="82"/>
      <c r="AIO39" s="82"/>
      <c r="AIP39" s="82"/>
      <c r="AIQ39" s="82"/>
      <c r="AIR39" s="82"/>
      <c r="AIS39" s="82"/>
      <c r="AIT39" s="82"/>
      <c r="AIU39" s="82"/>
      <c r="AIV39" s="82"/>
      <c r="AIW39" s="82"/>
      <c r="AIX39" s="82"/>
      <c r="AIY39" s="82"/>
      <c r="AIZ39" s="82"/>
      <c r="AJA39" s="82"/>
      <c r="AJB39" s="82"/>
      <c r="AJC39" s="82"/>
      <c r="AJD39" s="82"/>
      <c r="AJE39" s="82"/>
      <c r="AJF39" s="82"/>
      <c r="AJG39" s="82"/>
      <c r="AJH39" s="82"/>
      <c r="AJI39" s="82"/>
      <c r="AJJ39" s="82"/>
      <c r="AJK39" s="82"/>
      <c r="AJL39" s="82"/>
      <c r="AJM39" s="82"/>
      <c r="AJN39" s="82"/>
      <c r="AJO39" s="82"/>
      <c r="AJP39" s="82"/>
      <c r="AJQ39" s="82"/>
      <c r="AJR39" s="82"/>
      <c r="AJS39" s="82"/>
      <c r="AJT39" s="82"/>
      <c r="AJU39" s="82"/>
      <c r="AJV39" s="82"/>
      <c r="AJW39" s="82"/>
      <c r="AJX39" s="82"/>
      <c r="AJY39" s="82"/>
      <c r="AJZ39" s="82"/>
      <c r="AKA39" s="82"/>
      <c r="AKB39" s="82"/>
      <c r="AKC39" s="82"/>
      <c r="AKD39" s="82"/>
      <c r="AKE39" s="82"/>
      <c r="AKF39" s="82"/>
      <c r="AKG39" s="82"/>
      <c r="AKH39" s="82"/>
      <c r="AKI39" s="82"/>
      <c r="AKJ39" s="82"/>
      <c r="AKK39" s="82"/>
      <c r="AKL39" s="82"/>
      <c r="AKM39" s="82"/>
      <c r="AKN39" s="82"/>
      <c r="AKO39" s="82"/>
      <c r="AKP39" s="82"/>
      <c r="AKQ39" s="82"/>
      <c r="AKR39" s="82"/>
      <c r="AKS39" s="82"/>
      <c r="AKT39" s="82"/>
      <c r="AKU39" s="82"/>
      <c r="AKV39" s="82"/>
      <c r="AKW39" s="82"/>
      <c r="AKX39" s="82"/>
      <c r="AKY39" s="82"/>
      <c r="AKZ39" s="82"/>
      <c r="ALA39" s="82"/>
      <c r="ALB39" s="82"/>
      <c r="ALC39" s="82"/>
      <c r="ALD39" s="82"/>
      <c r="ALE39" s="82"/>
      <c r="ALF39" s="82"/>
      <c r="ALG39" s="82"/>
      <c r="ALH39" s="82"/>
      <c r="ALI39" s="82"/>
      <c r="ALJ39" s="82"/>
      <c r="ALK39" s="82"/>
      <c r="ALL39" s="82"/>
      <c r="ALM39" s="82"/>
      <c r="ALN39" s="82"/>
      <c r="ALO39" s="82"/>
      <c r="ALP39" s="82"/>
      <c r="ALQ39" s="82"/>
      <c r="ALR39" s="82"/>
      <c r="ALS39" s="82"/>
      <c r="ALT39" s="82"/>
      <c r="ALU39" s="82"/>
      <c r="ALV39" s="82"/>
      <c r="ALW39" s="82"/>
      <c r="ALX39" s="82"/>
      <c r="ALY39" s="82"/>
      <c r="ALZ39" s="82"/>
      <c r="AMA39" s="82"/>
      <c r="AMB39" s="82"/>
      <c r="AMC39" s="82"/>
      <c r="AMD39" s="82"/>
      <c r="AME39" s="82"/>
      <c r="AMF39" s="82"/>
      <c r="AMG39" s="82"/>
      <c r="AMH39" s="82"/>
      <c r="AMI39" s="82"/>
      <c r="AMJ39" s="82"/>
      <c r="AMK39" s="82"/>
    </row>
    <row r="40" spans="1:1025" ht="63.75" hidden="1" customHeight="1" x14ac:dyDescent="0.25">
      <c r="A40" s="16" t="s">
        <v>45</v>
      </c>
      <c r="B40" s="16" t="s">
        <v>93</v>
      </c>
      <c r="C40" s="16" t="s">
        <v>46</v>
      </c>
      <c r="D40" s="24" t="s">
        <v>47</v>
      </c>
      <c r="E40" s="24" t="s">
        <v>94</v>
      </c>
      <c r="F40" s="94" t="s">
        <v>95</v>
      </c>
      <c r="G40" s="21">
        <f t="shared" ref="G40:G60" si="8">H40+I40</f>
        <v>0</v>
      </c>
      <c r="H40" s="26"/>
      <c r="I40" s="25">
        <v>0</v>
      </c>
      <c r="J40" s="26">
        <v>0</v>
      </c>
      <c r="K40" s="17"/>
    </row>
    <row r="41" spans="1:1025" s="90" customFormat="1" ht="29.25" customHeight="1" x14ac:dyDescent="0.25">
      <c r="A41" s="3"/>
      <c r="B41" s="3">
        <v>6000</v>
      </c>
      <c r="C41" s="3"/>
      <c r="D41" s="20" t="s">
        <v>186</v>
      </c>
      <c r="E41" s="20"/>
      <c r="F41" s="95"/>
      <c r="G41" s="21">
        <f>G42+G46</f>
        <v>4856610</v>
      </c>
      <c r="H41" s="21">
        <f>H42+H46</f>
        <v>4856610</v>
      </c>
      <c r="I41" s="21">
        <f>I42+I46</f>
        <v>0</v>
      </c>
      <c r="J41" s="21">
        <f>J42+J46</f>
        <v>0</v>
      </c>
      <c r="K41" s="81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  <c r="IW41" s="82"/>
      <c r="IX41" s="82"/>
      <c r="IY41" s="82"/>
      <c r="IZ41" s="82"/>
      <c r="JA41" s="82"/>
      <c r="JB41" s="82"/>
      <c r="JC41" s="82"/>
      <c r="JD41" s="82"/>
      <c r="JE41" s="82"/>
      <c r="JF41" s="82"/>
      <c r="JG41" s="82"/>
      <c r="JH41" s="82"/>
      <c r="JI41" s="82"/>
      <c r="JJ41" s="82"/>
      <c r="JK41" s="82"/>
      <c r="JL41" s="82"/>
      <c r="JM41" s="82"/>
      <c r="JN41" s="82"/>
      <c r="JO41" s="82"/>
      <c r="JP41" s="82"/>
      <c r="JQ41" s="82"/>
      <c r="JR41" s="82"/>
      <c r="JS41" s="82"/>
      <c r="JT41" s="82"/>
      <c r="JU41" s="82"/>
      <c r="JV41" s="82"/>
      <c r="JW41" s="82"/>
      <c r="JX41" s="82"/>
      <c r="JY41" s="82"/>
      <c r="JZ41" s="82"/>
      <c r="KA41" s="82"/>
      <c r="KB41" s="82"/>
      <c r="KC41" s="82"/>
      <c r="KD41" s="82"/>
      <c r="KE41" s="82"/>
      <c r="KF41" s="82"/>
      <c r="KG41" s="82"/>
      <c r="KH41" s="82"/>
      <c r="KI41" s="82"/>
      <c r="KJ41" s="82"/>
      <c r="KK41" s="82"/>
      <c r="KL41" s="82"/>
      <c r="KM41" s="82"/>
      <c r="KN41" s="82"/>
      <c r="KO41" s="82"/>
      <c r="KP41" s="82"/>
      <c r="KQ41" s="82"/>
      <c r="KR41" s="82"/>
      <c r="KS41" s="82"/>
      <c r="KT41" s="82"/>
      <c r="KU41" s="82"/>
      <c r="KV41" s="82"/>
      <c r="KW41" s="82"/>
      <c r="KX41" s="82"/>
      <c r="KY41" s="82"/>
      <c r="KZ41" s="82"/>
      <c r="LA41" s="82"/>
      <c r="LB41" s="82"/>
      <c r="LC41" s="82"/>
      <c r="LD41" s="82"/>
      <c r="LE41" s="82"/>
      <c r="LF41" s="82"/>
      <c r="LG41" s="82"/>
      <c r="LH41" s="82"/>
      <c r="LI41" s="82"/>
      <c r="LJ41" s="82"/>
      <c r="LK41" s="82"/>
      <c r="LL41" s="82"/>
      <c r="LM41" s="82"/>
      <c r="LN41" s="82"/>
      <c r="LO41" s="82"/>
      <c r="LP41" s="82"/>
      <c r="LQ41" s="82"/>
      <c r="LR41" s="82"/>
      <c r="LS41" s="82"/>
      <c r="LT41" s="82"/>
      <c r="LU41" s="82"/>
      <c r="LV41" s="82"/>
      <c r="LW41" s="82"/>
      <c r="LX41" s="82"/>
      <c r="LY41" s="82"/>
      <c r="LZ41" s="82"/>
      <c r="MA41" s="82"/>
      <c r="MB41" s="82"/>
      <c r="MC41" s="82"/>
      <c r="MD41" s="82"/>
      <c r="ME41" s="82"/>
      <c r="MF41" s="82"/>
      <c r="MG41" s="82"/>
      <c r="MH41" s="82"/>
      <c r="MI41" s="82"/>
      <c r="MJ41" s="82"/>
      <c r="MK41" s="82"/>
      <c r="ML41" s="82"/>
      <c r="MM41" s="82"/>
      <c r="MN41" s="82"/>
      <c r="MO41" s="82"/>
      <c r="MP41" s="82"/>
      <c r="MQ41" s="82"/>
      <c r="MR41" s="82"/>
      <c r="MS41" s="82"/>
      <c r="MT41" s="82"/>
      <c r="MU41" s="82"/>
      <c r="MV41" s="82"/>
      <c r="MW41" s="82"/>
      <c r="MX41" s="82"/>
      <c r="MY41" s="82"/>
      <c r="MZ41" s="82"/>
      <c r="NA41" s="82"/>
      <c r="NB41" s="82"/>
      <c r="NC41" s="82"/>
      <c r="ND41" s="82"/>
      <c r="NE41" s="82"/>
      <c r="NF41" s="82"/>
      <c r="NG41" s="82"/>
      <c r="NH41" s="82"/>
      <c r="NI41" s="82"/>
      <c r="NJ41" s="82"/>
      <c r="NK41" s="82"/>
      <c r="NL41" s="82"/>
      <c r="NM41" s="82"/>
      <c r="NN41" s="82"/>
      <c r="NO41" s="82"/>
      <c r="NP41" s="82"/>
      <c r="NQ41" s="82"/>
      <c r="NR41" s="82"/>
      <c r="NS41" s="82"/>
      <c r="NT41" s="82"/>
      <c r="NU41" s="82"/>
      <c r="NV41" s="82"/>
      <c r="NW41" s="82"/>
      <c r="NX41" s="82"/>
      <c r="NY41" s="82"/>
      <c r="NZ41" s="82"/>
      <c r="OA41" s="82"/>
      <c r="OB41" s="82"/>
      <c r="OC41" s="82"/>
      <c r="OD41" s="82"/>
      <c r="OE41" s="82"/>
      <c r="OF41" s="82"/>
      <c r="OG41" s="82"/>
      <c r="OH41" s="82"/>
      <c r="OI41" s="82"/>
      <c r="OJ41" s="82"/>
      <c r="OK41" s="82"/>
      <c r="OL41" s="82"/>
      <c r="OM41" s="82"/>
      <c r="ON41" s="82"/>
      <c r="OO41" s="82"/>
      <c r="OP41" s="82"/>
      <c r="OQ41" s="82"/>
      <c r="OR41" s="82"/>
      <c r="OS41" s="82"/>
      <c r="OT41" s="82"/>
      <c r="OU41" s="82"/>
      <c r="OV41" s="82"/>
      <c r="OW41" s="82"/>
      <c r="OX41" s="82"/>
      <c r="OY41" s="82"/>
      <c r="OZ41" s="82"/>
      <c r="PA41" s="82"/>
      <c r="PB41" s="82"/>
      <c r="PC41" s="82"/>
      <c r="PD41" s="82"/>
      <c r="PE41" s="82"/>
      <c r="PF41" s="82"/>
      <c r="PG41" s="82"/>
      <c r="PH41" s="82"/>
      <c r="PI41" s="82"/>
      <c r="PJ41" s="82"/>
      <c r="PK41" s="82"/>
      <c r="PL41" s="82"/>
      <c r="PM41" s="82"/>
      <c r="PN41" s="82"/>
      <c r="PO41" s="82"/>
      <c r="PP41" s="82"/>
      <c r="PQ41" s="82"/>
      <c r="PR41" s="82"/>
      <c r="PS41" s="82"/>
      <c r="PT41" s="82"/>
      <c r="PU41" s="82"/>
      <c r="PV41" s="82"/>
      <c r="PW41" s="82"/>
      <c r="PX41" s="82"/>
      <c r="PY41" s="82"/>
      <c r="PZ41" s="82"/>
      <c r="QA41" s="82"/>
      <c r="QB41" s="82"/>
      <c r="QC41" s="82"/>
      <c r="QD41" s="82"/>
      <c r="QE41" s="82"/>
      <c r="QF41" s="82"/>
      <c r="QG41" s="82"/>
      <c r="QH41" s="82"/>
      <c r="QI41" s="82"/>
      <c r="QJ41" s="82"/>
      <c r="QK41" s="82"/>
      <c r="QL41" s="82"/>
      <c r="QM41" s="82"/>
      <c r="QN41" s="82"/>
      <c r="QO41" s="82"/>
      <c r="QP41" s="82"/>
      <c r="QQ41" s="82"/>
      <c r="QR41" s="82"/>
      <c r="QS41" s="82"/>
      <c r="QT41" s="82"/>
      <c r="QU41" s="82"/>
      <c r="QV41" s="82"/>
      <c r="QW41" s="82"/>
      <c r="QX41" s="82"/>
      <c r="QY41" s="82"/>
      <c r="QZ41" s="82"/>
      <c r="RA41" s="82"/>
      <c r="RB41" s="82"/>
      <c r="RC41" s="82"/>
      <c r="RD41" s="82"/>
      <c r="RE41" s="82"/>
      <c r="RF41" s="82"/>
      <c r="RG41" s="82"/>
      <c r="RH41" s="82"/>
      <c r="RI41" s="82"/>
      <c r="RJ41" s="82"/>
      <c r="RK41" s="82"/>
      <c r="RL41" s="82"/>
      <c r="RM41" s="82"/>
      <c r="RN41" s="82"/>
      <c r="RO41" s="82"/>
      <c r="RP41" s="82"/>
      <c r="RQ41" s="82"/>
      <c r="RR41" s="82"/>
      <c r="RS41" s="82"/>
      <c r="RT41" s="82"/>
      <c r="RU41" s="82"/>
      <c r="RV41" s="82"/>
      <c r="RW41" s="82"/>
      <c r="RX41" s="82"/>
      <c r="RY41" s="82"/>
      <c r="RZ41" s="82"/>
      <c r="SA41" s="82"/>
      <c r="SB41" s="82"/>
      <c r="SC41" s="82"/>
      <c r="SD41" s="82"/>
      <c r="SE41" s="82"/>
      <c r="SF41" s="82"/>
      <c r="SG41" s="82"/>
      <c r="SH41" s="82"/>
      <c r="SI41" s="82"/>
      <c r="SJ41" s="82"/>
      <c r="SK41" s="82"/>
      <c r="SL41" s="82"/>
      <c r="SM41" s="82"/>
      <c r="SN41" s="82"/>
      <c r="SO41" s="82"/>
      <c r="SP41" s="82"/>
      <c r="SQ41" s="82"/>
      <c r="SR41" s="82"/>
      <c r="SS41" s="82"/>
      <c r="ST41" s="82"/>
      <c r="SU41" s="82"/>
      <c r="SV41" s="82"/>
      <c r="SW41" s="82"/>
      <c r="SX41" s="82"/>
      <c r="SY41" s="82"/>
      <c r="SZ41" s="82"/>
      <c r="TA41" s="82"/>
      <c r="TB41" s="82"/>
      <c r="TC41" s="82"/>
      <c r="TD41" s="82"/>
      <c r="TE41" s="82"/>
      <c r="TF41" s="82"/>
      <c r="TG41" s="82"/>
      <c r="TH41" s="82"/>
      <c r="TI41" s="82"/>
      <c r="TJ41" s="82"/>
      <c r="TK41" s="82"/>
      <c r="TL41" s="82"/>
      <c r="TM41" s="82"/>
      <c r="TN41" s="82"/>
      <c r="TO41" s="82"/>
      <c r="TP41" s="82"/>
      <c r="TQ41" s="82"/>
      <c r="TR41" s="82"/>
      <c r="TS41" s="82"/>
      <c r="TT41" s="82"/>
      <c r="TU41" s="82"/>
      <c r="TV41" s="82"/>
      <c r="TW41" s="82"/>
      <c r="TX41" s="82"/>
      <c r="TY41" s="82"/>
      <c r="TZ41" s="82"/>
      <c r="UA41" s="82"/>
      <c r="UB41" s="82"/>
      <c r="UC41" s="82"/>
      <c r="UD41" s="82"/>
      <c r="UE41" s="82"/>
      <c r="UF41" s="82"/>
      <c r="UG41" s="82"/>
      <c r="UH41" s="82"/>
      <c r="UI41" s="82"/>
      <c r="UJ41" s="82"/>
      <c r="UK41" s="82"/>
      <c r="UL41" s="82"/>
      <c r="UM41" s="82"/>
      <c r="UN41" s="82"/>
      <c r="UO41" s="82"/>
      <c r="UP41" s="82"/>
      <c r="UQ41" s="82"/>
      <c r="UR41" s="82"/>
      <c r="US41" s="82"/>
      <c r="UT41" s="82"/>
      <c r="UU41" s="82"/>
      <c r="UV41" s="82"/>
      <c r="UW41" s="82"/>
      <c r="UX41" s="82"/>
      <c r="UY41" s="82"/>
      <c r="UZ41" s="82"/>
      <c r="VA41" s="82"/>
      <c r="VB41" s="82"/>
      <c r="VC41" s="82"/>
      <c r="VD41" s="82"/>
      <c r="VE41" s="82"/>
      <c r="VF41" s="82"/>
      <c r="VG41" s="82"/>
      <c r="VH41" s="82"/>
      <c r="VI41" s="82"/>
      <c r="VJ41" s="82"/>
      <c r="VK41" s="82"/>
      <c r="VL41" s="82"/>
      <c r="VM41" s="82"/>
      <c r="VN41" s="82"/>
      <c r="VO41" s="82"/>
      <c r="VP41" s="82"/>
      <c r="VQ41" s="82"/>
      <c r="VR41" s="82"/>
      <c r="VS41" s="82"/>
      <c r="VT41" s="82"/>
      <c r="VU41" s="82"/>
      <c r="VV41" s="82"/>
      <c r="VW41" s="82"/>
      <c r="VX41" s="82"/>
      <c r="VY41" s="82"/>
      <c r="VZ41" s="82"/>
      <c r="WA41" s="82"/>
      <c r="WB41" s="82"/>
      <c r="WC41" s="82"/>
      <c r="WD41" s="82"/>
      <c r="WE41" s="82"/>
      <c r="WF41" s="82"/>
      <c r="WG41" s="82"/>
      <c r="WH41" s="82"/>
      <c r="WI41" s="82"/>
      <c r="WJ41" s="82"/>
      <c r="WK41" s="82"/>
      <c r="WL41" s="82"/>
      <c r="WM41" s="82"/>
      <c r="WN41" s="82"/>
      <c r="WO41" s="82"/>
      <c r="WP41" s="82"/>
      <c r="WQ41" s="82"/>
      <c r="WR41" s="82"/>
      <c r="WS41" s="82"/>
      <c r="WT41" s="82"/>
      <c r="WU41" s="82"/>
      <c r="WV41" s="82"/>
      <c r="WW41" s="82"/>
      <c r="WX41" s="82"/>
      <c r="WY41" s="82"/>
      <c r="WZ41" s="82"/>
      <c r="XA41" s="82"/>
      <c r="XB41" s="82"/>
      <c r="XC41" s="82"/>
      <c r="XD41" s="82"/>
      <c r="XE41" s="82"/>
      <c r="XF41" s="82"/>
      <c r="XG41" s="82"/>
      <c r="XH41" s="82"/>
      <c r="XI41" s="82"/>
      <c r="XJ41" s="82"/>
      <c r="XK41" s="82"/>
      <c r="XL41" s="82"/>
      <c r="XM41" s="82"/>
      <c r="XN41" s="82"/>
      <c r="XO41" s="82"/>
      <c r="XP41" s="82"/>
      <c r="XQ41" s="82"/>
      <c r="XR41" s="82"/>
      <c r="XS41" s="82"/>
      <c r="XT41" s="82"/>
      <c r="XU41" s="82"/>
      <c r="XV41" s="82"/>
      <c r="XW41" s="82"/>
      <c r="XX41" s="82"/>
      <c r="XY41" s="82"/>
      <c r="XZ41" s="82"/>
      <c r="YA41" s="82"/>
      <c r="YB41" s="82"/>
      <c r="YC41" s="82"/>
      <c r="YD41" s="82"/>
      <c r="YE41" s="82"/>
      <c r="YF41" s="82"/>
      <c r="YG41" s="82"/>
      <c r="YH41" s="82"/>
      <c r="YI41" s="82"/>
      <c r="YJ41" s="82"/>
      <c r="YK41" s="82"/>
      <c r="YL41" s="82"/>
      <c r="YM41" s="82"/>
      <c r="YN41" s="82"/>
      <c r="YO41" s="82"/>
      <c r="YP41" s="82"/>
      <c r="YQ41" s="82"/>
      <c r="YR41" s="82"/>
      <c r="YS41" s="82"/>
      <c r="YT41" s="82"/>
      <c r="YU41" s="82"/>
      <c r="YV41" s="82"/>
      <c r="YW41" s="82"/>
      <c r="YX41" s="82"/>
      <c r="YY41" s="82"/>
      <c r="YZ41" s="82"/>
      <c r="ZA41" s="82"/>
      <c r="ZB41" s="82"/>
      <c r="ZC41" s="82"/>
      <c r="ZD41" s="82"/>
      <c r="ZE41" s="82"/>
      <c r="ZF41" s="82"/>
      <c r="ZG41" s="82"/>
      <c r="ZH41" s="82"/>
      <c r="ZI41" s="82"/>
      <c r="ZJ41" s="82"/>
      <c r="ZK41" s="82"/>
      <c r="ZL41" s="82"/>
      <c r="ZM41" s="82"/>
      <c r="ZN41" s="82"/>
      <c r="ZO41" s="82"/>
      <c r="ZP41" s="82"/>
      <c r="ZQ41" s="82"/>
      <c r="ZR41" s="82"/>
      <c r="ZS41" s="82"/>
      <c r="ZT41" s="82"/>
      <c r="ZU41" s="82"/>
      <c r="ZV41" s="82"/>
      <c r="ZW41" s="82"/>
      <c r="ZX41" s="82"/>
      <c r="ZY41" s="82"/>
      <c r="ZZ41" s="82"/>
      <c r="AAA41" s="82"/>
      <c r="AAB41" s="82"/>
      <c r="AAC41" s="82"/>
      <c r="AAD41" s="82"/>
      <c r="AAE41" s="82"/>
      <c r="AAF41" s="82"/>
      <c r="AAG41" s="82"/>
      <c r="AAH41" s="82"/>
      <c r="AAI41" s="82"/>
      <c r="AAJ41" s="82"/>
      <c r="AAK41" s="82"/>
      <c r="AAL41" s="82"/>
      <c r="AAM41" s="82"/>
      <c r="AAN41" s="82"/>
      <c r="AAO41" s="82"/>
      <c r="AAP41" s="82"/>
      <c r="AAQ41" s="82"/>
      <c r="AAR41" s="82"/>
      <c r="AAS41" s="82"/>
      <c r="AAT41" s="82"/>
      <c r="AAU41" s="82"/>
      <c r="AAV41" s="82"/>
      <c r="AAW41" s="82"/>
      <c r="AAX41" s="82"/>
      <c r="AAY41" s="82"/>
      <c r="AAZ41" s="82"/>
      <c r="ABA41" s="82"/>
      <c r="ABB41" s="82"/>
      <c r="ABC41" s="82"/>
      <c r="ABD41" s="82"/>
      <c r="ABE41" s="82"/>
      <c r="ABF41" s="82"/>
      <c r="ABG41" s="82"/>
      <c r="ABH41" s="82"/>
      <c r="ABI41" s="82"/>
      <c r="ABJ41" s="82"/>
      <c r="ABK41" s="82"/>
      <c r="ABL41" s="82"/>
      <c r="ABM41" s="82"/>
      <c r="ABN41" s="82"/>
      <c r="ABO41" s="82"/>
      <c r="ABP41" s="82"/>
      <c r="ABQ41" s="82"/>
      <c r="ABR41" s="82"/>
      <c r="ABS41" s="82"/>
      <c r="ABT41" s="82"/>
      <c r="ABU41" s="82"/>
      <c r="ABV41" s="82"/>
      <c r="ABW41" s="82"/>
      <c r="ABX41" s="82"/>
      <c r="ABY41" s="82"/>
      <c r="ABZ41" s="82"/>
      <c r="ACA41" s="82"/>
      <c r="ACB41" s="82"/>
      <c r="ACC41" s="82"/>
      <c r="ACD41" s="82"/>
      <c r="ACE41" s="82"/>
      <c r="ACF41" s="82"/>
      <c r="ACG41" s="82"/>
      <c r="ACH41" s="82"/>
      <c r="ACI41" s="82"/>
      <c r="ACJ41" s="82"/>
      <c r="ACK41" s="82"/>
      <c r="ACL41" s="82"/>
      <c r="ACM41" s="82"/>
      <c r="ACN41" s="82"/>
      <c r="ACO41" s="82"/>
      <c r="ACP41" s="82"/>
      <c r="ACQ41" s="82"/>
      <c r="ACR41" s="82"/>
      <c r="ACS41" s="82"/>
      <c r="ACT41" s="82"/>
      <c r="ACU41" s="82"/>
      <c r="ACV41" s="82"/>
      <c r="ACW41" s="82"/>
      <c r="ACX41" s="82"/>
      <c r="ACY41" s="82"/>
      <c r="ACZ41" s="82"/>
      <c r="ADA41" s="82"/>
      <c r="ADB41" s="82"/>
      <c r="ADC41" s="82"/>
      <c r="ADD41" s="82"/>
      <c r="ADE41" s="82"/>
      <c r="ADF41" s="82"/>
      <c r="ADG41" s="82"/>
      <c r="ADH41" s="82"/>
      <c r="ADI41" s="82"/>
      <c r="ADJ41" s="82"/>
      <c r="ADK41" s="82"/>
      <c r="ADL41" s="82"/>
      <c r="ADM41" s="82"/>
      <c r="ADN41" s="82"/>
      <c r="ADO41" s="82"/>
      <c r="ADP41" s="82"/>
      <c r="ADQ41" s="82"/>
      <c r="ADR41" s="82"/>
      <c r="ADS41" s="82"/>
      <c r="ADT41" s="82"/>
      <c r="ADU41" s="82"/>
      <c r="ADV41" s="82"/>
      <c r="ADW41" s="82"/>
      <c r="ADX41" s="82"/>
      <c r="ADY41" s="82"/>
      <c r="ADZ41" s="82"/>
      <c r="AEA41" s="82"/>
      <c r="AEB41" s="82"/>
      <c r="AEC41" s="82"/>
      <c r="AED41" s="82"/>
      <c r="AEE41" s="82"/>
      <c r="AEF41" s="82"/>
      <c r="AEG41" s="82"/>
      <c r="AEH41" s="82"/>
      <c r="AEI41" s="82"/>
      <c r="AEJ41" s="82"/>
      <c r="AEK41" s="82"/>
      <c r="AEL41" s="82"/>
      <c r="AEM41" s="82"/>
      <c r="AEN41" s="82"/>
      <c r="AEO41" s="82"/>
      <c r="AEP41" s="82"/>
      <c r="AEQ41" s="82"/>
      <c r="AER41" s="82"/>
      <c r="AES41" s="82"/>
      <c r="AET41" s="82"/>
      <c r="AEU41" s="82"/>
      <c r="AEV41" s="82"/>
      <c r="AEW41" s="82"/>
      <c r="AEX41" s="82"/>
      <c r="AEY41" s="82"/>
      <c r="AEZ41" s="82"/>
      <c r="AFA41" s="82"/>
      <c r="AFB41" s="82"/>
      <c r="AFC41" s="82"/>
      <c r="AFD41" s="82"/>
      <c r="AFE41" s="82"/>
      <c r="AFF41" s="82"/>
      <c r="AFG41" s="82"/>
      <c r="AFH41" s="82"/>
      <c r="AFI41" s="82"/>
      <c r="AFJ41" s="82"/>
      <c r="AFK41" s="82"/>
      <c r="AFL41" s="82"/>
      <c r="AFM41" s="82"/>
      <c r="AFN41" s="82"/>
      <c r="AFO41" s="82"/>
      <c r="AFP41" s="82"/>
      <c r="AFQ41" s="82"/>
      <c r="AFR41" s="82"/>
      <c r="AFS41" s="82"/>
      <c r="AFT41" s="82"/>
      <c r="AFU41" s="82"/>
      <c r="AFV41" s="82"/>
      <c r="AFW41" s="82"/>
      <c r="AFX41" s="82"/>
      <c r="AFY41" s="82"/>
      <c r="AFZ41" s="82"/>
      <c r="AGA41" s="82"/>
      <c r="AGB41" s="82"/>
      <c r="AGC41" s="82"/>
      <c r="AGD41" s="82"/>
      <c r="AGE41" s="82"/>
      <c r="AGF41" s="82"/>
      <c r="AGG41" s="82"/>
      <c r="AGH41" s="82"/>
      <c r="AGI41" s="82"/>
      <c r="AGJ41" s="82"/>
      <c r="AGK41" s="82"/>
      <c r="AGL41" s="82"/>
      <c r="AGM41" s="82"/>
      <c r="AGN41" s="82"/>
      <c r="AGO41" s="82"/>
      <c r="AGP41" s="82"/>
      <c r="AGQ41" s="82"/>
      <c r="AGR41" s="82"/>
      <c r="AGS41" s="82"/>
      <c r="AGT41" s="82"/>
      <c r="AGU41" s="82"/>
      <c r="AGV41" s="82"/>
      <c r="AGW41" s="82"/>
      <c r="AGX41" s="82"/>
      <c r="AGY41" s="82"/>
      <c r="AGZ41" s="82"/>
      <c r="AHA41" s="82"/>
      <c r="AHB41" s="82"/>
      <c r="AHC41" s="82"/>
      <c r="AHD41" s="82"/>
      <c r="AHE41" s="82"/>
      <c r="AHF41" s="82"/>
      <c r="AHG41" s="82"/>
      <c r="AHH41" s="82"/>
      <c r="AHI41" s="82"/>
      <c r="AHJ41" s="82"/>
      <c r="AHK41" s="82"/>
      <c r="AHL41" s="82"/>
      <c r="AHM41" s="82"/>
      <c r="AHN41" s="82"/>
      <c r="AHO41" s="82"/>
      <c r="AHP41" s="82"/>
      <c r="AHQ41" s="82"/>
      <c r="AHR41" s="82"/>
      <c r="AHS41" s="82"/>
      <c r="AHT41" s="82"/>
      <c r="AHU41" s="82"/>
      <c r="AHV41" s="82"/>
      <c r="AHW41" s="82"/>
      <c r="AHX41" s="82"/>
      <c r="AHY41" s="82"/>
      <c r="AHZ41" s="82"/>
      <c r="AIA41" s="82"/>
      <c r="AIB41" s="82"/>
      <c r="AIC41" s="82"/>
      <c r="AID41" s="82"/>
      <c r="AIE41" s="82"/>
      <c r="AIF41" s="82"/>
      <c r="AIG41" s="82"/>
      <c r="AIH41" s="82"/>
      <c r="AII41" s="82"/>
      <c r="AIJ41" s="82"/>
      <c r="AIK41" s="82"/>
      <c r="AIL41" s="82"/>
      <c r="AIM41" s="82"/>
      <c r="AIN41" s="82"/>
      <c r="AIO41" s="82"/>
      <c r="AIP41" s="82"/>
      <c r="AIQ41" s="82"/>
      <c r="AIR41" s="82"/>
      <c r="AIS41" s="82"/>
      <c r="AIT41" s="82"/>
      <c r="AIU41" s="82"/>
      <c r="AIV41" s="82"/>
      <c r="AIW41" s="82"/>
      <c r="AIX41" s="82"/>
      <c r="AIY41" s="82"/>
      <c r="AIZ41" s="82"/>
      <c r="AJA41" s="82"/>
      <c r="AJB41" s="82"/>
      <c r="AJC41" s="82"/>
      <c r="AJD41" s="82"/>
      <c r="AJE41" s="82"/>
      <c r="AJF41" s="82"/>
      <c r="AJG41" s="82"/>
      <c r="AJH41" s="82"/>
      <c r="AJI41" s="82"/>
      <c r="AJJ41" s="82"/>
      <c r="AJK41" s="82"/>
      <c r="AJL41" s="82"/>
      <c r="AJM41" s="82"/>
      <c r="AJN41" s="82"/>
      <c r="AJO41" s="82"/>
      <c r="AJP41" s="82"/>
      <c r="AJQ41" s="82"/>
      <c r="AJR41" s="82"/>
      <c r="AJS41" s="82"/>
      <c r="AJT41" s="82"/>
      <c r="AJU41" s="82"/>
      <c r="AJV41" s="82"/>
      <c r="AJW41" s="82"/>
      <c r="AJX41" s="82"/>
      <c r="AJY41" s="82"/>
      <c r="AJZ41" s="82"/>
      <c r="AKA41" s="82"/>
      <c r="AKB41" s="82"/>
      <c r="AKC41" s="82"/>
      <c r="AKD41" s="82"/>
      <c r="AKE41" s="82"/>
      <c r="AKF41" s="82"/>
      <c r="AKG41" s="82"/>
      <c r="AKH41" s="82"/>
      <c r="AKI41" s="82"/>
      <c r="AKJ41" s="82"/>
      <c r="AKK41" s="82"/>
      <c r="AKL41" s="82"/>
      <c r="AKM41" s="82"/>
      <c r="AKN41" s="82"/>
      <c r="AKO41" s="82"/>
      <c r="AKP41" s="82"/>
      <c r="AKQ41" s="82"/>
      <c r="AKR41" s="82"/>
      <c r="AKS41" s="82"/>
      <c r="AKT41" s="82"/>
      <c r="AKU41" s="82"/>
      <c r="AKV41" s="82"/>
      <c r="AKW41" s="82"/>
      <c r="AKX41" s="82"/>
      <c r="AKY41" s="82"/>
      <c r="AKZ41" s="82"/>
      <c r="ALA41" s="82"/>
      <c r="ALB41" s="82"/>
      <c r="ALC41" s="82"/>
      <c r="ALD41" s="82"/>
      <c r="ALE41" s="82"/>
      <c r="ALF41" s="82"/>
      <c r="ALG41" s="82"/>
      <c r="ALH41" s="82"/>
      <c r="ALI41" s="82"/>
      <c r="ALJ41" s="82"/>
      <c r="ALK41" s="82"/>
      <c r="ALL41" s="82"/>
      <c r="ALM41" s="82"/>
      <c r="ALN41" s="82"/>
      <c r="ALO41" s="82"/>
      <c r="ALP41" s="82"/>
      <c r="ALQ41" s="82"/>
      <c r="ALR41" s="82"/>
      <c r="ALS41" s="82"/>
      <c r="ALT41" s="82"/>
      <c r="ALU41" s="82"/>
      <c r="ALV41" s="82"/>
      <c r="ALW41" s="82"/>
      <c r="ALX41" s="82"/>
      <c r="ALY41" s="82"/>
      <c r="ALZ41" s="82"/>
      <c r="AMA41" s="82"/>
      <c r="AMB41" s="82"/>
      <c r="AMC41" s="82"/>
      <c r="AMD41" s="82"/>
      <c r="AME41" s="82"/>
      <c r="AMF41" s="82"/>
      <c r="AMG41" s="82"/>
      <c r="AMH41" s="82"/>
      <c r="AMI41" s="82"/>
      <c r="AMJ41" s="82"/>
      <c r="AMK41" s="82"/>
    </row>
    <row r="42" spans="1:1025" ht="66" customHeight="1" x14ac:dyDescent="0.25">
      <c r="A42" s="16" t="s">
        <v>48</v>
      </c>
      <c r="B42" s="16" t="s">
        <v>49</v>
      </c>
      <c r="C42" s="16" t="s">
        <v>50</v>
      </c>
      <c r="D42" s="24" t="s">
        <v>51</v>
      </c>
      <c r="E42" s="3"/>
      <c r="F42" s="80"/>
      <c r="G42" s="21">
        <f>H42+I42</f>
        <v>3491554</v>
      </c>
      <c r="H42" s="26">
        <f>SUM(H43:H45)</f>
        <v>3491554</v>
      </c>
      <c r="I42" s="26">
        <f>I43+I45+I44</f>
        <v>0</v>
      </c>
      <c r="J42" s="26">
        <f>J43+J45+J44</f>
        <v>0</v>
      </c>
      <c r="K42" s="17"/>
    </row>
    <row r="43" spans="1:1025" ht="49.5" customHeight="1" x14ac:dyDescent="0.25">
      <c r="A43" s="3"/>
      <c r="B43" s="3"/>
      <c r="C43" s="3"/>
      <c r="D43" s="3"/>
      <c r="E43" s="42" t="s">
        <v>96</v>
      </c>
      <c r="F43" s="99" t="s">
        <v>141</v>
      </c>
      <c r="G43" s="21">
        <f t="shared" si="8"/>
        <v>1507054</v>
      </c>
      <c r="H43" s="26">
        <f>300000+1100000+40000+67054</f>
        <v>1507054</v>
      </c>
      <c r="I43" s="25">
        <v>0</v>
      </c>
      <c r="J43" s="26">
        <v>0</v>
      </c>
      <c r="K43" s="17"/>
    </row>
    <row r="44" spans="1:1025" s="44" customFormat="1" ht="49.5" customHeight="1" x14ac:dyDescent="0.25">
      <c r="A44" s="3"/>
      <c r="B44" s="3"/>
      <c r="C44" s="3"/>
      <c r="D44" s="3"/>
      <c r="E44" s="42" t="s">
        <v>172</v>
      </c>
      <c r="F44" s="99" t="s">
        <v>171</v>
      </c>
      <c r="G44" s="21">
        <f t="shared" ref="G44" si="9">H44+I44</f>
        <v>25000</v>
      </c>
      <c r="H44" s="26">
        <v>25000</v>
      </c>
      <c r="I44" s="25">
        <v>0</v>
      </c>
      <c r="J44" s="26">
        <v>0</v>
      </c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</row>
    <row r="45" spans="1:1025" ht="49.5" customHeight="1" x14ac:dyDescent="0.25">
      <c r="A45" s="3"/>
      <c r="B45" s="3"/>
      <c r="C45" s="3"/>
      <c r="D45" s="3"/>
      <c r="E45" s="42" t="s">
        <v>97</v>
      </c>
      <c r="F45" s="99" t="s">
        <v>142</v>
      </c>
      <c r="G45" s="21">
        <f t="shared" si="8"/>
        <v>1959500</v>
      </c>
      <c r="H45" s="26">
        <f>300000+1500000+57500+102000</f>
        <v>1959500</v>
      </c>
      <c r="I45" s="25">
        <v>0</v>
      </c>
      <c r="J45" s="26">
        <v>0</v>
      </c>
      <c r="K45" s="17"/>
    </row>
    <row r="46" spans="1:1025" ht="32.25" customHeight="1" x14ac:dyDescent="0.25">
      <c r="A46" s="16" t="s">
        <v>52</v>
      </c>
      <c r="B46" s="16" t="s">
        <v>53</v>
      </c>
      <c r="C46" s="16" t="s">
        <v>50</v>
      </c>
      <c r="D46" s="24" t="s">
        <v>54</v>
      </c>
      <c r="E46" s="3"/>
      <c r="F46" s="80"/>
      <c r="G46" s="21">
        <f>H46+I46</f>
        <v>1365056</v>
      </c>
      <c r="H46" s="26">
        <f>H47+H52+H51</f>
        <v>1365056</v>
      </c>
      <c r="I46" s="26">
        <f>I47+I52+I51</f>
        <v>0</v>
      </c>
      <c r="J46" s="26">
        <f>J47+J52</f>
        <v>0</v>
      </c>
      <c r="K46" s="17"/>
    </row>
    <row r="47" spans="1:1025" ht="41.25" customHeight="1" x14ac:dyDescent="0.25">
      <c r="A47" s="3"/>
      <c r="B47" s="3"/>
      <c r="C47" s="3"/>
      <c r="D47" s="3"/>
      <c r="E47" s="57" t="s">
        <v>98</v>
      </c>
      <c r="F47" s="94" t="s">
        <v>99</v>
      </c>
      <c r="G47" s="21">
        <f t="shared" si="8"/>
        <v>5000</v>
      </c>
      <c r="H47" s="26">
        <v>5000</v>
      </c>
      <c r="I47" s="25">
        <v>0</v>
      </c>
      <c r="J47" s="26">
        <v>0</v>
      </c>
      <c r="K47" s="17"/>
    </row>
    <row r="48" spans="1:1025" s="44" customFormat="1" ht="27.75" customHeight="1" x14ac:dyDescent="0.25">
      <c r="A48" s="118" t="s">
        <v>75</v>
      </c>
      <c r="B48" s="118" t="s">
        <v>11</v>
      </c>
      <c r="C48" s="118" t="s">
        <v>12</v>
      </c>
      <c r="D48" s="118" t="s">
        <v>79</v>
      </c>
      <c r="E48" s="118" t="s">
        <v>80</v>
      </c>
      <c r="F48" s="118" t="s">
        <v>81</v>
      </c>
      <c r="G48" s="118" t="s">
        <v>1</v>
      </c>
      <c r="H48" s="118" t="s">
        <v>10</v>
      </c>
      <c r="I48" s="118" t="s">
        <v>2</v>
      </c>
      <c r="J48" s="118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</row>
    <row r="49" spans="1:1025" s="44" customFormat="1" ht="128.25" customHeight="1" x14ac:dyDescent="0.25">
      <c r="A49" s="118"/>
      <c r="B49" s="118"/>
      <c r="C49" s="118"/>
      <c r="D49" s="118"/>
      <c r="E49" s="118"/>
      <c r="F49" s="118"/>
      <c r="G49" s="118"/>
      <c r="H49" s="118"/>
      <c r="I49" s="18" t="s">
        <v>3</v>
      </c>
      <c r="J49" s="78" t="s">
        <v>13</v>
      </c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x14ac:dyDescent="0.25">
      <c r="A50" s="78" t="s">
        <v>4</v>
      </c>
      <c r="B50" s="78" t="s">
        <v>5</v>
      </c>
      <c r="C50" s="78" t="s">
        <v>6</v>
      </c>
      <c r="D50" s="78" t="s">
        <v>7</v>
      </c>
      <c r="E50" s="78" t="s">
        <v>8</v>
      </c>
      <c r="F50" s="78" t="s">
        <v>9</v>
      </c>
      <c r="G50" s="78" t="s">
        <v>82</v>
      </c>
      <c r="H50" s="78" t="s">
        <v>83</v>
      </c>
      <c r="I50" s="18" t="s">
        <v>84</v>
      </c>
      <c r="J50" s="19" t="s">
        <v>85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ht="51" x14ac:dyDescent="0.25">
      <c r="A51" s="106"/>
      <c r="B51" s="106"/>
      <c r="C51" s="106"/>
      <c r="D51" s="106"/>
      <c r="E51" s="24" t="s">
        <v>191</v>
      </c>
      <c r="F51" s="24" t="s">
        <v>192</v>
      </c>
      <c r="G51" s="110">
        <f>H51+I51</f>
        <v>12200</v>
      </c>
      <c r="H51" s="109">
        <v>12200</v>
      </c>
      <c r="I51" s="107">
        <v>0</v>
      </c>
      <c r="J51" s="108">
        <v>0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39" customHeight="1" x14ac:dyDescent="0.25">
      <c r="A52" s="3"/>
      <c r="B52" s="3"/>
      <c r="C52" s="3"/>
      <c r="D52" s="3"/>
      <c r="E52" s="24" t="s">
        <v>100</v>
      </c>
      <c r="F52" s="94" t="s">
        <v>101</v>
      </c>
      <c r="G52" s="21">
        <f t="shared" si="8"/>
        <v>1347856</v>
      </c>
      <c r="H52" s="26">
        <f>1766200-H51-H47+300000-64690-300000-336454</f>
        <v>1347856</v>
      </c>
      <c r="I52" s="25">
        <v>0</v>
      </c>
      <c r="J52" s="26">
        <v>0</v>
      </c>
      <c r="K52" s="17"/>
    </row>
    <row r="53" spans="1:1025" s="44" customFormat="1" ht="24.75" customHeight="1" x14ac:dyDescent="0.25">
      <c r="A53" s="3"/>
      <c r="B53" s="3">
        <v>7000</v>
      </c>
      <c r="C53" s="3"/>
      <c r="D53" s="3" t="s">
        <v>187</v>
      </c>
      <c r="E53" s="24"/>
      <c r="F53" s="94"/>
      <c r="G53" s="21">
        <f>G54+G55+G56+G57+G58+G61</f>
        <v>6924998</v>
      </c>
      <c r="H53" s="21">
        <f t="shared" ref="H53:J53" si="10">H54+H55+H56+H57+H58+H61</f>
        <v>2102000</v>
      </c>
      <c r="I53" s="21">
        <f t="shared" si="10"/>
        <v>4822998</v>
      </c>
      <c r="J53" s="21">
        <f t="shared" si="10"/>
        <v>4822998</v>
      </c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ht="36.75" customHeight="1" x14ac:dyDescent="0.25">
      <c r="A54" s="16" t="s">
        <v>55</v>
      </c>
      <c r="B54" s="16" t="s">
        <v>56</v>
      </c>
      <c r="C54" s="16" t="s">
        <v>57</v>
      </c>
      <c r="D54" s="24" t="s">
        <v>102</v>
      </c>
      <c r="E54" s="24" t="s">
        <v>103</v>
      </c>
      <c r="F54" s="94" t="s">
        <v>104</v>
      </c>
      <c r="G54" s="21">
        <f t="shared" si="8"/>
        <v>500000</v>
      </c>
      <c r="H54" s="26">
        <f>100000+150000+300000-50000</f>
        <v>500000</v>
      </c>
      <c r="I54" s="25">
        <v>0</v>
      </c>
      <c r="J54" s="26">
        <v>0</v>
      </c>
      <c r="K54" s="17"/>
    </row>
    <row r="55" spans="1:1025" s="51" customFormat="1" ht="43.5" customHeight="1" x14ac:dyDescent="0.25">
      <c r="A55" s="46" t="s">
        <v>134</v>
      </c>
      <c r="B55" s="47" t="s">
        <v>135</v>
      </c>
      <c r="C55" s="47" t="s">
        <v>136</v>
      </c>
      <c r="D55" s="45" t="s">
        <v>137</v>
      </c>
      <c r="E55" s="24" t="s">
        <v>103</v>
      </c>
      <c r="F55" s="94" t="s">
        <v>104</v>
      </c>
      <c r="G55" s="21">
        <f t="shared" ref="G55" si="11">H55+I55</f>
        <v>1421018</v>
      </c>
      <c r="H55" s="48">
        <v>0</v>
      </c>
      <c r="I55" s="48">
        <f>50000+2000000-300000-328982</f>
        <v>1421018</v>
      </c>
      <c r="J55" s="48">
        <f>I55</f>
        <v>1421018</v>
      </c>
      <c r="K55" s="4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  <c r="QU55" s="50"/>
      <c r="QV55" s="50"/>
      <c r="QW55" s="50"/>
      <c r="QX55" s="50"/>
      <c r="QY55" s="50"/>
      <c r="QZ55" s="50"/>
      <c r="RA55" s="50"/>
      <c r="RB55" s="50"/>
      <c r="RC55" s="50"/>
      <c r="RD55" s="50"/>
      <c r="RE55" s="50"/>
      <c r="RF55" s="50"/>
      <c r="RG55" s="50"/>
      <c r="RH55" s="50"/>
      <c r="RI55" s="50"/>
      <c r="RJ55" s="50"/>
      <c r="RK55" s="50"/>
      <c r="RL55" s="50"/>
      <c r="RM55" s="50"/>
      <c r="RN55" s="50"/>
      <c r="RO55" s="50"/>
      <c r="RP55" s="50"/>
      <c r="RQ55" s="50"/>
      <c r="RR55" s="50"/>
      <c r="RS55" s="50"/>
      <c r="RT55" s="50"/>
      <c r="RU55" s="50"/>
      <c r="RV55" s="50"/>
      <c r="RW55" s="50"/>
      <c r="RX55" s="50"/>
      <c r="RY55" s="50"/>
      <c r="RZ55" s="50"/>
      <c r="SA55" s="50"/>
      <c r="SB55" s="50"/>
      <c r="SC55" s="50"/>
      <c r="SD55" s="50"/>
      <c r="SE55" s="50"/>
      <c r="SF55" s="50"/>
      <c r="SG55" s="50"/>
      <c r="SH55" s="50"/>
      <c r="SI55" s="50"/>
      <c r="SJ55" s="50"/>
      <c r="SK55" s="50"/>
      <c r="SL55" s="50"/>
      <c r="SM55" s="50"/>
      <c r="SN55" s="50"/>
      <c r="SO55" s="50"/>
      <c r="SP55" s="50"/>
      <c r="SQ55" s="50"/>
      <c r="SR55" s="50"/>
      <c r="SS55" s="50"/>
      <c r="ST55" s="50"/>
      <c r="SU55" s="50"/>
      <c r="SV55" s="50"/>
      <c r="SW55" s="50"/>
      <c r="SX55" s="50"/>
      <c r="SY55" s="50"/>
      <c r="SZ55" s="50"/>
      <c r="TA55" s="50"/>
      <c r="TB55" s="50"/>
      <c r="TC55" s="50"/>
      <c r="TD55" s="50"/>
      <c r="TE55" s="50"/>
      <c r="TF55" s="50"/>
      <c r="TG55" s="50"/>
      <c r="TH55" s="50"/>
      <c r="TI55" s="50"/>
      <c r="TJ55" s="50"/>
      <c r="TK55" s="50"/>
      <c r="TL55" s="50"/>
      <c r="TM55" s="50"/>
      <c r="TN55" s="50"/>
      <c r="TO55" s="50"/>
      <c r="TP55" s="50"/>
      <c r="TQ55" s="50"/>
      <c r="TR55" s="50"/>
      <c r="TS55" s="50"/>
      <c r="TT55" s="50"/>
      <c r="TU55" s="50"/>
      <c r="TV55" s="50"/>
      <c r="TW55" s="50"/>
      <c r="TX55" s="50"/>
      <c r="TY55" s="50"/>
      <c r="TZ55" s="50"/>
      <c r="UA55" s="50"/>
      <c r="UB55" s="50"/>
      <c r="UC55" s="50"/>
      <c r="UD55" s="50"/>
      <c r="UE55" s="50"/>
      <c r="UF55" s="50"/>
      <c r="UG55" s="50"/>
      <c r="UH55" s="50"/>
      <c r="UI55" s="50"/>
      <c r="UJ55" s="50"/>
      <c r="UK55" s="50"/>
      <c r="UL55" s="50"/>
      <c r="UM55" s="50"/>
      <c r="UN55" s="50"/>
      <c r="UO55" s="50"/>
      <c r="UP55" s="50"/>
      <c r="UQ55" s="50"/>
      <c r="UR55" s="50"/>
      <c r="US55" s="50"/>
      <c r="UT55" s="50"/>
      <c r="UU55" s="50"/>
      <c r="UV55" s="50"/>
      <c r="UW55" s="50"/>
      <c r="UX55" s="50"/>
      <c r="UY55" s="50"/>
      <c r="UZ55" s="50"/>
      <c r="VA55" s="50"/>
      <c r="VB55" s="50"/>
      <c r="VC55" s="50"/>
      <c r="VD55" s="50"/>
      <c r="VE55" s="50"/>
      <c r="VF55" s="50"/>
      <c r="VG55" s="50"/>
      <c r="VH55" s="50"/>
      <c r="VI55" s="50"/>
      <c r="VJ55" s="50"/>
      <c r="VK55" s="50"/>
      <c r="VL55" s="50"/>
      <c r="VM55" s="50"/>
      <c r="VN55" s="50"/>
      <c r="VO55" s="50"/>
      <c r="VP55" s="50"/>
      <c r="VQ55" s="50"/>
      <c r="VR55" s="50"/>
      <c r="VS55" s="50"/>
      <c r="VT55" s="50"/>
      <c r="VU55" s="50"/>
      <c r="VV55" s="50"/>
      <c r="VW55" s="50"/>
      <c r="VX55" s="50"/>
      <c r="VY55" s="50"/>
      <c r="VZ55" s="50"/>
      <c r="WA55" s="50"/>
      <c r="WB55" s="50"/>
      <c r="WC55" s="50"/>
      <c r="WD55" s="50"/>
      <c r="WE55" s="50"/>
      <c r="WF55" s="50"/>
      <c r="WG55" s="50"/>
      <c r="WH55" s="50"/>
      <c r="WI55" s="50"/>
      <c r="WJ55" s="50"/>
      <c r="WK55" s="50"/>
      <c r="WL55" s="50"/>
      <c r="WM55" s="50"/>
      <c r="WN55" s="50"/>
      <c r="WO55" s="50"/>
      <c r="WP55" s="50"/>
      <c r="WQ55" s="50"/>
      <c r="WR55" s="50"/>
      <c r="WS55" s="50"/>
      <c r="WT55" s="50"/>
      <c r="WU55" s="50"/>
      <c r="WV55" s="50"/>
      <c r="WW55" s="50"/>
      <c r="WX55" s="50"/>
      <c r="WY55" s="50"/>
      <c r="WZ55" s="50"/>
      <c r="XA55" s="50"/>
      <c r="XB55" s="50"/>
      <c r="XC55" s="50"/>
      <c r="XD55" s="50"/>
      <c r="XE55" s="50"/>
      <c r="XF55" s="50"/>
      <c r="XG55" s="50"/>
      <c r="XH55" s="50"/>
      <c r="XI55" s="50"/>
      <c r="XJ55" s="50"/>
      <c r="XK55" s="50"/>
      <c r="XL55" s="50"/>
      <c r="XM55" s="50"/>
      <c r="XN55" s="50"/>
      <c r="XO55" s="50"/>
      <c r="XP55" s="50"/>
      <c r="XQ55" s="50"/>
      <c r="XR55" s="50"/>
      <c r="XS55" s="50"/>
      <c r="XT55" s="50"/>
      <c r="XU55" s="50"/>
      <c r="XV55" s="50"/>
      <c r="XW55" s="50"/>
      <c r="XX55" s="50"/>
      <c r="XY55" s="50"/>
      <c r="XZ55" s="50"/>
      <c r="YA55" s="50"/>
      <c r="YB55" s="50"/>
      <c r="YC55" s="50"/>
      <c r="YD55" s="50"/>
      <c r="YE55" s="50"/>
      <c r="YF55" s="50"/>
      <c r="YG55" s="50"/>
      <c r="YH55" s="50"/>
      <c r="YI55" s="50"/>
      <c r="YJ55" s="50"/>
      <c r="YK55" s="50"/>
      <c r="YL55" s="50"/>
      <c r="YM55" s="50"/>
      <c r="YN55" s="50"/>
      <c r="YO55" s="50"/>
      <c r="YP55" s="50"/>
      <c r="YQ55" s="50"/>
      <c r="YR55" s="50"/>
      <c r="YS55" s="50"/>
      <c r="YT55" s="50"/>
      <c r="YU55" s="50"/>
      <c r="YV55" s="50"/>
      <c r="YW55" s="50"/>
      <c r="YX55" s="50"/>
      <c r="YY55" s="50"/>
      <c r="YZ55" s="50"/>
      <c r="ZA55" s="50"/>
      <c r="ZB55" s="50"/>
      <c r="ZC55" s="50"/>
      <c r="ZD55" s="50"/>
      <c r="ZE55" s="50"/>
      <c r="ZF55" s="50"/>
      <c r="ZG55" s="50"/>
      <c r="ZH55" s="50"/>
      <c r="ZI55" s="50"/>
      <c r="ZJ55" s="50"/>
      <c r="ZK55" s="50"/>
      <c r="ZL55" s="50"/>
      <c r="ZM55" s="50"/>
      <c r="ZN55" s="50"/>
      <c r="ZO55" s="50"/>
      <c r="ZP55" s="50"/>
      <c r="ZQ55" s="50"/>
      <c r="ZR55" s="50"/>
      <c r="ZS55" s="50"/>
      <c r="ZT55" s="50"/>
      <c r="ZU55" s="50"/>
      <c r="ZV55" s="50"/>
      <c r="ZW55" s="50"/>
      <c r="ZX55" s="50"/>
      <c r="ZY55" s="50"/>
      <c r="ZZ55" s="50"/>
      <c r="AAA55" s="50"/>
      <c r="AAB55" s="50"/>
      <c r="AAC55" s="50"/>
      <c r="AAD55" s="50"/>
      <c r="AAE55" s="50"/>
      <c r="AAF55" s="50"/>
      <c r="AAG55" s="50"/>
      <c r="AAH55" s="50"/>
      <c r="AAI55" s="50"/>
      <c r="AAJ55" s="50"/>
      <c r="AAK55" s="50"/>
      <c r="AAL55" s="50"/>
      <c r="AAM55" s="50"/>
      <c r="AAN55" s="50"/>
      <c r="AAO55" s="50"/>
      <c r="AAP55" s="50"/>
      <c r="AAQ55" s="50"/>
      <c r="AAR55" s="50"/>
      <c r="AAS55" s="50"/>
      <c r="AAT55" s="50"/>
      <c r="AAU55" s="50"/>
      <c r="AAV55" s="50"/>
      <c r="AAW55" s="50"/>
      <c r="AAX55" s="50"/>
      <c r="AAY55" s="50"/>
      <c r="AAZ55" s="50"/>
      <c r="ABA55" s="50"/>
      <c r="ABB55" s="50"/>
      <c r="ABC55" s="50"/>
      <c r="ABD55" s="50"/>
      <c r="ABE55" s="50"/>
      <c r="ABF55" s="50"/>
      <c r="ABG55" s="50"/>
      <c r="ABH55" s="50"/>
      <c r="ABI55" s="50"/>
      <c r="ABJ55" s="50"/>
      <c r="ABK55" s="50"/>
      <c r="ABL55" s="50"/>
      <c r="ABM55" s="50"/>
      <c r="ABN55" s="50"/>
      <c r="ABO55" s="50"/>
      <c r="ABP55" s="50"/>
      <c r="ABQ55" s="50"/>
      <c r="ABR55" s="50"/>
      <c r="ABS55" s="50"/>
      <c r="ABT55" s="50"/>
      <c r="ABU55" s="50"/>
      <c r="ABV55" s="50"/>
      <c r="ABW55" s="50"/>
      <c r="ABX55" s="50"/>
      <c r="ABY55" s="50"/>
      <c r="ABZ55" s="50"/>
      <c r="ACA55" s="50"/>
      <c r="ACB55" s="50"/>
      <c r="ACC55" s="50"/>
      <c r="ACD55" s="50"/>
      <c r="ACE55" s="50"/>
      <c r="ACF55" s="50"/>
      <c r="ACG55" s="50"/>
      <c r="ACH55" s="50"/>
      <c r="ACI55" s="50"/>
      <c r="ACJ55" s="50"/>
      <c r="ACK55" s="50"/>
      <c r="ACL55" s="50"/>
      <c r="ACM55" s="50"/>
      <c r="ACN55" s="50"/>
      <c r="ACO55" s="50"/>
      <c r="ACP55" s="50"/>
      <c r="ACQ55" s="50"/>
      <c r="ACR55" s="50"/>
      <c r="ACS55" s="50"/>
      <c r="ACT55" s="50"/>
      <c r="ACU55" s="50"/>
      <c r="ACV55" s="50"/>
      <c r="ACW55" s="50"/>
      <c r="ACX55" s="50"/>
      <c r="ACY55" s="50"/>
      <c r="ACZ55" s="50"/>
      <c r="ADA55" s="50"/>
      <c r="ADB55" s="50"/>
      <c r="ADC55" s="50"/>
      <c r="ADD55" s="50"/>
      <c r="ADE55" s="50"/>
      <c r="ADF55" s="50"/>
      <c r="ADG55" s="50"/>
      <c r="ADH55" s="50"/>
      <c r="ADI55" s="50"/>
      <c r="ADJ55" s="50"/>
      <c r="ADK55" s="50"/>
      <c r="ADL55" s="50"/>
      <c r="ADM55" s="50"/>
      <c r="ADN55" s="50"/>
      <c r="ADO55" s="50"/>
      <c r="ADP55" s="50"/>
      <c r="ADQ55" s="50"/>
      <c r="ADR55" s="50"/>
      <c r="ADS55" s="50"/>
      <c r="ADT55" s="50"/>
      <c r="ADU55" s="50"/>
      <c r="ADV55" s="50"/>
      <c r="ADW55" s="50"/>
      <c r="ADX55" s="50"/>
      <c r="ADY55" s="50"/>
      <c r="ADZ55" s="50"/>
      <c r="AEA55" s="50"/>
      <c r="AEB55" s="50"/>
      <c r="AEC55" s="50"/>
      <c r="AED55" s="50"/>
      <c r="AEE55" s="50"/>
      <c r="AEF55" s="50"/>
      <c r="AEG55" s="50"/>
      <c r="AEH55" s="50"/>
      <c r="AEI55" s="50"/>
      <c r="AEJ55" s="50"/>
      <c r="AEK55" s="50"/>
      <c r="AEL55" s="50"/>
      <c r="AEM55" s="50"/>
      <c r="AEN55" s="50"/>
      <c r="AEO55" s="50"/>
      <c r="AEP55" s="50"/>
      <c r="AEQ55" s="50"/>
      <c r="AER55" s="50"/>
      <c r="AES55" s="50"/>
      <c r="AET55" s="50"/>
      <c r="AEU55" s="50"/>
      <c r="AEV55" s="50"/>
      <c r="AEW55" s="50"/>
      <c r="AEX55" s="50"/>
      <c r="AEY55" s="50"/>
      <c r="AEZ55" s="50"/>
      <c r="AFA55" s="50"/>
      <c r="AFB55" s="50"/>
      <c r="AFC55" s="50"/>
      <c r="AFD55" s="50"/>
      <c r="AFE55" s="50"/>
      <c r="AFF55" s="50"/>
      <c r="AFG55" s="50"/>
      <c r="AFH55" s="50"/>
      <c r="AFI55" s="50"/>
      <c r="AFJ55" s="50"/>
      <c r="AFK55" s="50"/>
      <c r="AFL55" s="50"/>
      <c r="AFM55" s="50"/>
      <c r="AFN55" s="50"/>
      <c r="AFO55" s="50"/>
      <c r="AFP55" s="50"/>
      <c r="AFQ55" s="50"/>
      <c r="AFR55" s="50"/>
      <c r="AFS55" s="50"/>
      <c r="AFT55" s="50"/>
      <c r="AFU55" s="50"/>
      <c r="AFV55" s="50"/>
      <c r="AFW55" s="50"/>
      <c r="AFX55" s="50"/>
      <c r="AFY55" s="50"/>
      <c r="AFZ55" s="50"/>
      <c r="AGA55" s="50"/>
      <c r="AGB55" s="50"/>
      <c r="AGC55" s="50"/>
      <c r="AGD55" s="50"/>
      <c r="AGE55" s="50"/>
      <c r="AGF55" s="50"/>
      <c r="AGG55" s="50"/>
      <c r="AGH55" s="50"/>
      <c r="AGI55" s="50"/>
      <c r="AGJ55" s="50"/>
      <c r="AGK55" s="50"/>
      <c r="AGL55" s="50"/>
      <c r="AGM55" s="50"/>
      <c r="AGN55" s="50"/>
      <c r="AGO55" s="50"/>
      <c r="AGP55" s="50"/>
      <c r="AGQ55" s="50"/>
      <c r="AGR55" s="50"/>
      <c r="AGS55" s="50"/>
      <c r="AGT55" s="50"/>
      <c r="AGU55" s="50"/>
      <c r="AGV55" s="50"/>
      <c r="AGW55" s="50"/>
      <c r="AGX55" s="50"/>
      <c r="AGY55" s="50"/>
      <c r="AGZ55" s="50"/>
      <c r="AHA55" s="50"/>
      <c r="AHB55" s="50"/>
      <c r="AHC55" s="50"/>
      <c r="AHD55" s="50"/>
      <c r="AHE55" s="50"/>
      <c r="AHF55" s="50"/>
      <c r="AHG55" s="50"/>
      <c r="AHH55" s="50"/>
      <c r="AHI55" s="50"/>
      <c r="AHJ55" s="50"/>
      <c r="AHK55" s="50"/>
      <c r="AHL55" s="50"/>
      <c r="AHM55" s="50"/>
      <c r="AHN55" s="50"/>
      <c r="AHO55" s="50"/>
      <c r="AHP55" s="50"/>
      <c r="AHQ55" s="50"/>
      <c r="AHR55" s="50"/>
      <c r="AHS55" s="50"/>
      <c r="AHT55" s="50"/>
      <c r="AHU55" s="50"/>
      <c r="AHV55" s="50"/>
      <c r="AHW55" s="50"/>
      <c r="AHX55" s="50"/>
      <c r="AHY55" s="50"/>
      <c r="AHZ55" s="50"/>
      <c r="AIA55" s="50"/>
      <c r="AIB55" s="50"/>
      <c r="AIC55" s="50"/>
      <c r="AID55" s="50"/>
      <c r="AIE55" s="50"/>
      <c r="AIF55" s="50"/>
      <c r="AIG55" s="50"/>
      <c r="AIH55" s="50"/>
      <c r="AII55" s="50"/>
      <c r="AIJ55" s="50"/>
      <c r="AIK55" s="50"/>
      <c r="AIL55" s="50"/>
      <c r="AIM55" s="50"/>
      <c r="AIN55" s="50"/>
      <c r="AIO55" s="50"/>
      <c r="AIP55" s="50"/>
      <c r="AIQ55" s="50"/>
      <c r="AIR55" s="50"/>
      <c r="AIS55" s="50"/>
      <c r="AIT55" s="50"/>
      <c r="AIU55" s="50"/>
      <c r="AIV55" s="50"/>
      <c r="AIW55" s="50"/>
      <c r="AIX55" s="50"/>
      <c r="AIY55" s="50"/>
      <c r="AIZ55" s="50"/>
      <c r="AJA55" s="50"/>
      <c r="AJB55" s="50"/>
      <c r="AJC55" s="50"/>
      <c r="AJD55" s="50"/>
      <c r="AJE55" s="50"/>
      <c r="AJF55" s="50"/>
      <c r="AJG55" s="50"/>
      <c r="AJH55" s="50"/>
      <c r="AJI55" s="50"/>
      <c r="AJJ55" s="50"/>
      <c r="AJK55" s="50"/>
      <c r="AJL55" s="50"/>
      <c r="AJM55" s="50"/>
      <c r="AJN55" s="50"/>
      <c r="AJO55" s="50"/>
      <c r="AJP55" s="50"/>
      <c r="AJQ55" s="50"/>
      <c r="AJR55" s="50"/>
      <c r="AJS55" s="50"/>
      <c r="AJT55" s="50"/>
      <c r="AJU55" s="50"/>
      <c r="AJV55" s="50"/>
      <c r="AJW55" s="50"/>
      <c r="AJX55" s="50"/>
      <c r="AJY55" s="50"/>
      <c r="AJZ55" s="50"/>
      <c r="AKA55" s="50"/>
      <c r="AKB55" s="50"/>
      <c r="AKC55" s="50"/>
      <c r="AKD55" s="50"/>
      <c r="AKE55" s="50"/>
      <c r="AKF55" s="50"/>
      <c r="AKG55" s="50"/>
      <c r="AKH55" s="50"/>
      <c r="AKI55" s="50"/>
      <c r="AKJ55" s="50"/>
      <c r="AKK55" s="50"/>
      <c r="AKL55" s="50"/>
      <c r="AKM55" s="50"/>
      <c r="AKN55" s="50"/>
      <c r="AKO55" s="50"/>
      <c r="AKP55" s="50"/>
      <c r="AKQ55" s="50"/>
      <c r="AKR55" s="50"/>
      <c r="AKS55" s="50"/>
      <c r="AKT55" s="50"/>
      <c r="AKU55" s="50"/>
      <c r="AKV55" s="50"/>
      <c r="AKW55" s="50"/>
      <c r="AKX55" s="50"/>
      <c r="AKY55" s="50"/>
      <c r="AKZ55" s="50"/>
      <c r="ALA55" s="50"/>
      <c r="ALB55" s="50"/>
      <c r="ALC55" s="50"/>
      <c r="ALD55" s="50"/>
      <c r="ALE55" s="50"/>
      <c r="ALF55" s="50"/>
      <c r="ALG55" s="50"/>
      <c r="ALH55" s="50"/>
      <c r="ALI55" s="50"/>
      <c r="ALJ55" s="50"/>
      <c r="ALK55" s="50"/>
      <c r="ALL55" s="50"/>
      <c r="ALM55" s="50"/>
      <c r="ALN55" s="50"/>
      <c r="ALO55" s="50"/>
      <c r="ALP55" s="50"/>
      <c r="ALQ55" s="50"/>
      <c r="ALR55" s="50"/>
      <c r="ALS55" s="50"/>
      <c r="ALT55" s="50"/>
      <c r="ALU55" s="50"/>
      <c r="ALV55" s="50"/>
      <c r="ALW55" s="50"/>
      <c r="ALX55" s="50"/>
      <c r="ALY55" s="50"/>
      <c r="ALZ55" s="50"/>
      <c r="AMA55" s="50"/>
      <c r="AMB55" s="50"/>
      <c r="AMC55" s="50"/>
      <c r="AMD55" s="50"/>
      <c r="AME55" s="50"/>
      <c r="AMF55" s="50"/>
      <c r="AMG55" s="50"/>
      <c r="AMH55" s="50"/>
      <c r="AMI55" s="50"/>
      <c r="AMJ55" s="50"/>
      <c r="AMK55" s="50"/>
    </row>
    <row r="56" spans="1:1025" s="51" customFormat="1" ht="43.5" customHeight="1" x14ac:dyDescent="0.25">
      <c r="A56" s="46" t="s">
        <v>215</v>
      </c>
      <c r="B56" s="47">
        <v>7351</v>
      </c>
      <c r="C56" s="47" t="s">
        <v>136</v>
      </c>
      <c r="D56" s="45" t="s">
        <v>216</v>
      </c>
      <c r="E56" s="24" t="s">
        <v>103</v>
      </c>
      <c r="F56" s="94" t="s">
        <v>104</v>
      </c>
      <c r="G56" s="21">
        <f t="shared" ref="G56" si="12">H56+I56</f>
        <v>328982</v>
      </c>
      <c r="H56" s="48">
        <v>0</v>
      </c>
      <c r="I56" s="48">
        <v>328982</v>
      </c>
      <c r="J56" s="48">
        <f>I56</f>
        <v>328982</v>
      </c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105</v>
      </c>
      <c r="E57" s="24" t="s">
        <v>106</v>
      </c>
      <c r="F57" s="94" t="s">
        <v>107</v>
      </c>
      <c r="G57" s="21">
        <f t="shared" si="8"/>
        <v>2249000</v>
      </c>
      <c r="H57" s="26">
        <f>200000+1300000-685000+400000+300000+50000</f>
        <v>1565000</v>
      </c>
      <c r="I57" s="25">
        <f>685000-1000</f>
        <v>684000</v>
      </c>
      <c r="J57" s="26">
        <f>I57</f>
        <v>684000</v>
      </c>
      <c r="K57" s="17"/>
    </row>
    <row r="58" spans="1:1025" s="44" customFormat="1" ht="35.25" customHeight="1" x14ac:dyDescent="0.25">
      <c r="A58" s="103" t="s">
        <v>159</v>
      </c>
      <c r="B58" s="103" t="s">
        <v>160</v>
      </c>
      <c r="C58" s="104" t="s">
        <v>145</v>
      </c>
      <c r="D58" s="105" t="s">
        <v>161</v>
      </c>
      <c r="E58" s="45"/>
      <c r="F58" s="100"/>
      <c r="G58" s="71">
        <f>H58+I58</f>
        <v>2388998</v>
      </c>
      <c r="H58" s="48">
        <f>SUM(H59:H60)</f>
        <v>0</v>
      </c>
      <c r="I58" s="48">
        <f>SUM(I59:I60)</f>
        <v>2388998</v>
      </c>
      <c r="J58" s="48">
        <f>SUM(J59:J60)</f>
        <v>2388998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3"/>
      <c r="B59" s="43"/>
      <c r="C59" s="43"/>
      <c r="D59" s="24"/>
      <c r="E59" s="29" t="str">
        <f>E45</f>
        <v>Програма «Розвиток та фінансова підтримка комунального підприємства  Білозірської сільської ради на 2023  рік»</v>
      </c>
      <c r="F59" s="98" t="str">
        <f>F45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3"/>
      <c r="B60" s="43"/>
      <c r="C60" s="43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94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2153478</v>
      </c>
      <c r="H60" s="26">
        <v>0</v>
      </c>
      <c r="I60" s="25">
        <f>405000+60000+350000+50000-4300+1277778-5000+20000</f>
        <v>2153478</v>
      </c>
      <c r="J60" s="26">
        <f>I60</f>
        <v>2153478</v>
      </c>
      <c r="K60" s="17"/>
    </row>
    <row r="61" spans="1:1025" ht="39.75" customHeight="1" x14ac:dyDescent="0.25">
      <c r="A61" s="43">
        <v>217680</v>
      </c>
      <c r="B61" s="43">
        <v>7680</v>
      </c>
      <c r="C61" s="27" t="s">
        <v>145</v>
      </c>
      <c r="D61" s="24" t="s">
        <v>108</v>
      </c>
      <c r="E61" s="24" t="s">
        <v>154</v>
      </c>
      <c r="F61" s="94" t="s">
        <v>151</v>
      </c>
      <c r="G61" s="21">
        <f t="shared" ref="G61:G73" si="13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0" customFormat="1" ht="28.5" customHeight="1" x14ac:dyDescent="0.25">
      <c r="A62" s="3"/>
      <c r="B62" s="3">
        <v>8000</v>
      </c>
      <c r="C62" s="91"/>
      <c r="D62" s="20" t="s">
        <v>188</v>
      </c>
      <c r="E62" s="20"/>
      <c r="F62" s="95"/>
      <c r="G62" s="21">
        <f>G63+G69+G73+G72</f>
        <v>1836729</v>
      </c>
      <c r="H62" s="21">
        <f>H63+H69+H73+H72</f>
        <v>821729</v>
      </c>
      <c r="I62" s="21">
        <f>I63+I69+I73+I72</f>
        <v>1015000</v>
      </c>
      <c r="J62" s="21">
        <f>J63+J69+J73+J72</f>
        <v>1000000</v>
      </c>
      <c r="K62" s="17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  <c r="GT62" s="82"/>
      <c r="GU62" s="82"/>
      <c r="GV62" s="82"/>
      <c r="GW62" s="82"/>
      <c r="GX62" s="82"/>
      <c r="GY62" s="82"/>
      <c r="GZ62" s="82"/>
      <c r="HA62" s="82"/>
      <c r="HB62" s="82"/>
      <c r="HC62" s="82"/>
      <c r="HD62" s="82"/>
      <c r="HE62" s="82"/>
      <c r="HF62" s="82"/>
      <c r="HG62" s="82"/>
      <c r="HH62" s="82"/>
      <c r="HI62" s="82"/>
      <c r="HJ62" s="82"/>
      <c r="HK62" s="82"/>
      <c r="HL62" s="82"/>
      <c r="HM62" s="82"/>
      <c r="HN62" s="82"/>
      <c r="HO62" s="82"/>
      <c r="HP62" s="82"/>
      <c r="HQ62" s="82"/>
      <c r="HR62" s="82"/>
      <c r="HS62" s="82"/>
      <c r="HT62" s="82"/>
      <c r="HU62" s="82"/>
      <c r="HV62" s="82"/>
      <c r="HW62" s="82"/>
      <c r="HX62" s="82"/>
      <c r="HY62" s="82"/>
      <c r="HZ62" s="82"/>
      <c r="IA62" s="82"/>
      <c r="IB62" s="82"/>
      <c r="IC62" s="82"/>
      <c r="ID62" s="82"/>
      <c r="IE62" s="82"/>
      <c r="IF62" s="82"/>
      <c r="IG62" s="82"/>
      <c r="IH62" s="82"/>
      <c r="II62" s="82"/>
      <c r="IJ62" s="82"/>
      <c r="IK62" s="82"/>
      <c r="IL62" s="82"/>
      <c r="IM62" s="82"/>
      <c r="IN62" s="82"/>
      <c r="IO62" s="82"/>
      <c r="IP62" s="82"/>
      <c r="IQ62" s="82"/>
      <c r="IR62" s="82"/>
      <c r="IS62" s="82"/>
      <c r="IT62" s="82"/>
      <c r="IU62" s="82"/>
      <c r="IV62" s="82"/>
      <c r="IW62" s="82"/>
      <c r="IX62" s="82"/>
      <c r="IY62" s="82"/>
      <c r="IZ62" s="82"/>
      <c r="JA62" s="82"/>
      <c r="JB62" s="82"/>
      <c r="JC62" s="82"/>
      <c r="JD62" s="82"/>
      <c r="JE62" s="82"/>
      <c r="JF62" s="82"/>
      <c r="JG62" s="82"/>
      <c r="JH62" s="82"/>
      <c r="JI62" s="82"/>
      <c r="JJ62" s="82"/>
      <c r="JK62" s="82"/>
      <c r="JL62" s="82"/>
      <c r="JM62" s="82"/>
      <c r="JN62" s="82"/>
      <c r="JO62" s="82"/>
      <c r="JP62" s="82"/>
      <c r="JQ62" s="82"/>
      <c r="JR62" s="82"/>
      <c r="JS62" s="82"/>
      <c r="JT62" s="82"/>
      <c r="JU62" s="82"/>
      <c r="JV62" s="82"/>
      <c r="JW62" s="82"/>
      <c r="JX62" s="82"/>
      <c r="JY62" s="82"/>
      <c r="JZ62" s="82"/>
      <c r="KA62" s="82"/>
      <c r="KB62" s="82"/>
      <c r="KC62" s="82"/>
      <c r="KD62" s="82"/>
      <c r="KE62" s="82"/>
      <c r="KF62" s="82"/>
      <c r="KG62" s="82"/>
      <c r="KH62" s="82"/>
      <c r="KI62" s="82"/>
      <c r="KJ62" s="82"/>
      <c r="KK62" s="82"/>
      <c r="KL62" s="82"/>
      <c r="KM62" s="82"/>
      <c r="KN62" s="82"/>
      <c r="KO62" s="82"/>
      <c r="KP62" s="82"/>
      <c r="KQ62" s="82"/>
      <c r="KR62" s="82"/>
      <c r="KS62" s="82"/>
      <c r="KT62" s="82"/>
      <c r="KU62" s="82"/>
      <c r="KV62" s="82"/>
      <c r="KW62" s="82"/>
      <c r="KX62" s="82"/>
      <c r="KY62" s="82"/>
      <c r="KZ62" s="82"/>
      <c r="LA62" s="82"/>
      <c r="LB62" s="82"/>
      <c r="LC62" s="82"/>
      <c r="LD62" s="82"/>
      <c r="LE62" s="82"/>
      <c r="LF62" s="82"/>
      <c r="LG62" s="82"/>
      <c r="LH62" s="82"/>
      <c r="LI62" s="82"/>
      <c r="LJ62" s="82"/>
      <c r="LK62" s="82"/>
      <c r="LL62" s="82"/>
      <c r="LM62" s="82"/>
      <c r="LN62" s="82"/>
      <c r="LO62" s="82"/>
      <c r="LP62" s="82"/>
      <c r="LQ62" s="82"/>
      <c r="LR62" s="82"/>
      <c r="LS62" s="82"/>
      <c r="LT62" s="82"/>
      <c r="LU62" s="82"/>
      <c r="LV62" s="82"/>
      <c r="LW62" s="82"/>
      <c r="LX62" s="82"/>
      <c r="LY62" s="82"/>
      <c r="LZ62" s="82"/>
      <c r="MA62" s="82"/>
      <c r="MB62" s="82"/>
      <c r="MC62" s="82"/>
      <c r="MD62" s="82"/>
      <c r="ME62" s="82"/>
      <c r="MF62" s="82"/>
      <c r="MG62" s="82"/>
      <c r="MH62" s="82"/>
      <c r="MI62" s="82"/>
      <c r="MJ62" s="82"/>
      <c r="MK62" s="82"/>
      <c r="ML62" s="82"/>
      <c r="MM62" s="82"/>
      <c r="MN62" s="82"/>
      <c r="MO62" s="82"/>
      <c r="MP62" s="82"/>
      <c r="MQ62" s="82"/>
      <c r="MR62" s="82"/>
      <c r="MS62" s="82"/>
      <c r="MT62" s="82"/>
      <c r="MU62" s="82"/>
      <c r="MV62" s="82"/>
      <c r="MW62" s="82"/>
      <c r="MX62" s="82"/>
      <c r="MY62" s="82"/>
      <c r="MZ62" s="82"/>
      <c r="NA62" s="82"/>
      <c r="NB62" s="82"/>
      <c r="NC62" s="82"/>
      <c r="ND62" s="82"/>
      <c r="NE62" s="82"/>
      <c r="NF62" s="82"/>
      <c r="NG62" s="82"/>
      <c r="NH62" s="82"/>
      <c r="NI62" s="82"/>
      <c r="NJ62" s="82"/>
      <c r="NK62" s="82"/>
      <c r="NL62" s="82"/>
      <c r="NM62" s="82"/>
      <c r="NN62" s="82"/>
      <c r="NO62" s="82"/>
      <c r="NP62" s="82"/>
      <c r="NQ62" s="82"/>
      <c r="NR62" s="82"/>
      <c r="NS62" s="82"/>
      <c r="NT62" s="82"/>
      <c r="NU62" s="82"/>
      <c r="NV62" s="82"/>
      <c r="NW62" s="82"/>
      <c r="NX62" s="82"/>
      <c r="NY62" s="82"/>
      <c r="NZ62" s="82"/>
      <c r="OA62" s="82"/>
      <c r="OB62" s="82"/>
      <c r="OC62" s="82"/>
      <c r="OD62" s="82"/>
      <c r="OE62" s="82"/>
      <c r="OF62" s="82"/>
      <c r="OG62" s="82"/>
      <c r="OH62" s="82"/>
      <c r="OI62" s="82"/>
      <c r="OJ62" s="82"/>
      <c r="OK62" s="82"/>
      <c r="OL62" s="82"/>
      <c r="OM62" s="82"/>
      <c r="ON62" s="82"/>
      <c r="OO62" s="82"/>
      <c r="OP62" s="82"/>
      <c r="OQ62" s="82"/>
      <c r="OR62" s="82"/>
      <c r="OS62" s="82"/>
      <c r="OT62" s="82"/>
      <c r="OU62" s="82"/>
      <c r="OV62" s="82"/>
      <c r="OW62" s="82"/>
      <c r="OX62" s="82"/>
      <c r="OY62" s="82"/>
      <c r="OZ62" s="82"/>
      <c r="PA62" s="82"/>
      <c r="PB62" s="82"/>
      <c r="PC62" s="82"/>
      <c r="PD62" s="82"/>
      <c r="PE62" s="82"/>
      <c r="PF62" s="82"/>
      <c r="PG62" s="82"/>
      <c r="PH62" s="82"/>
      <c r="PI62" s="82"/>
      <c r="PJ62" s="82"/>
      <c r="PK62" s="82"/>
      <c r="PL62" s="82"/>
      <c r="PM62" s="82"/>
      <c r="PN62" s="82"/>
      <c r="PO62" s="82"/>
      <c r="PP62" s="82"/>
      <c r="PQ62" s="82"/>
      <c r="PR62" s="82"/>
      <c r="PS62" s="82"/>
      <c r="PT62" s="82"/>
      <c r="PU62" s="82"/>
      <c r="PV62" s="82"/>
      <c r="PW62" s="82"/>
      <c r="PX62" s="82"/>
      <c r="PY62" s="82"/>
      <c r="PZ62" s="82"/>
      <c r="QA62" s="82"/>
      <c r="QB62" s="82"/>
      <c r="QC62" s="82"/>
      <c r="QD62" s="82"/>
      <c r="QE62" s="82"/>
      <c r="QF62" s="82"/>
      <c r="QG62" s="82"/>
      <c r="QH62" s="82"/>
      <c r="QI62" s="82"/>
      <c r="QJ62" s="82"/>
      <c r="QK62" s="82"/>
      <c r="QL62" s="82"/>
      <c r="QM62" s="82"/>
      <c r="QN62" s="82"/>
      <c r="QO62" s="82"/>
      <c r="QP62" s="82"/>
      <c r="QQ62" s="82"/>
      <c r="QR62" s="82"/>
      <c r="QS62" s="82"/>
      <c r="QT62" s="82"/>
      <c r="QU62" s="82"/>
      <c r="QV62" s="82"/>
      <c r="QW62" s="82"/>
      <c r="QX62" s="82"/>
      <c r="QY62" s="82"/>
      <c r="QZ62" s="82"/>
      <c r="RA62" s="82"/>
      <c r="RB62" s="82"/>
      <c r="RC62" s="82"/>
      <c r="RD62" s="82"/>
      <c r="RE62" s="82"/>
      <c r="RF62" s="82"/>
      <c r="RG62" s="82"/>
      <c r="RH62" s="82"/>
      <c r="RI62" s="82"/>
      <c r="RJ62" s="82"/>
      <c r="RK62" s="82"/>
      <c r="RL62" s="82"/>
      <c r="RM62" s="82"/>
      <c r="RN62" s="82"/>
      <c r="RO62" s="82"/>
      <c r="RP62" s="82"/>
      <c r="RQ62" s="82"/>
      <c r="RR62" s="82"/>
      <c r="RS62" s="82"/>
      <c r="RT62" s="82"/>
      <c r="RU62" s="82"/>
      <c r="RV62" s="82"/>
      <c r="RW62" s="82"/>
      <c r="RX62" s="82"/>
      <c r="RY62" s="82"/>
      <c r="RZ62" s="82"/>
      <c r="SA62" s="82"/>
      <c r="SB62" s="82"/>
      <c r="SC62" s="82"/>
      <c r="SD62" s="82"/>
      <c r="SE62" s="82"/>
      <c r="SF62" s="82"/>
      <c r="SG62" s="82"/>
      <c r="SH62" s="82"/>
      <c r="SI62" s="82"/>
      <c r="SJ62" s="82"/>
      <c r="SK62" s="82"/>
      <c r="SL62" s="82"/>
      <c r="SM62" s="82"/>
      <c r="SN62" s="82"/>
      <c r="SO62" s="82"/>
      <c r="SP62" s="82"/>
      <c r="SQ62" s="82"/>
      <c r="SR62" s="82"/>
      <c r="SS62" s="82"/>
      <c r="ST62" s="82"/>
      <c r="SU62" s="82"/>
      <c r="SV62" s="82"/>
      <c r="SW62" s="82"/>
      <c r="SX62" s="82"/>
      <c r="SY62" s="82"/>
      <c r="SZ62" s="82"/>
      <c r="TA62" s="82"/>
      <c r="TB62" s="82"/>
      <c r="TC62" s="82"/>
      <c r="TD62" s="82"/>
      <c r="TE62" s="82"/>
      <c r="TF62" s="82"/>
      <c r="TG62" s="82"/>
      <c r="TH62" s="82"/>
      <c r="TI62" s="82"/>
      <c r="TJ62" s="82"/>
      <c r="TK62" s="82"/>
      <c r="TL62" s="82"/>
      <c r="TM62" s="82"/>
      <c r="TN62" s="82"/>
      <c r="TO62" s="82"/>
      <c r="TP62" s="82"/>
      <c r="TQ62" s="82"/>
      <c r="TR62" s="82"/>
      <c r="TS62" s="82"/>
      <c r="TT62" s="82"/>
      <c r="TU62" s="82"/>
      <c r="TV62" s="82"/>
      <c r="TW62" s="82"/>
      <c r="TX62" s="82"/>
      <c r="TY62" s="82"/>
      <c r="TZ62" s="82"/>
      <c r="UA62" s="82"/>
      <c r="UB62" s="82"/>
      <c r="UC62" s="82"/>
      <c r="UD62" s="82"/>
      <c r="UE62" s="82"/>
      <c r="UF62" s="82"/>
      <c r="UG62" s="82"/>
      <c r="UH62" s="82"/>
      <c r="UI62" s="82"/>
      <c r="UJ62" s="82"/>
      <c r="UK62" s="82"/>
      <c r="UL62" s="82"/>
      <c r="UM62" s="82"/>
      <c r="UN62" s="82"/>
      <c r="UO62" s="82"/>
      <c r="UP62" s="82"/>
      <c r="UQ62" s="82"/>
      <c r="UR62" s="82"/>
      <c r="US62" s="82"/>
      <c r="UT62" s="82"/>
      <c r="UU62" s="82"/>
      <c r="UV62" s="82"/>
      <c r="UW62" s="82"/>
      <c r="UX62" s="82"/>
      <c r="UY62" s="82"/>
      <c r="UZ62" s="82"/>
      <c r="VA62" s="82"/>
      <c r="VB62" s="82"/>
      <c r="VC62" s="82"/>
      <c r="VD62" s="82"/>
      <c r="VE62" s="82"/>
      <c r="VF62" s="82"/>
      <c r="VG62" s="82"/>
      <c r="VH62" s="82"/>
      <c r="VI62" s="82"/>
      <c r="VJ62" s="82"/>
      <c r="VK62" s="82"/>
      <c r="VL62" s="82"/>
      <c r="VM62" s="82"/>
      <c r="VN62" s="82"/>
      <c r="VO62" s="82"/>
      <c r="VP62" s="82"/>
      <c r="VQ62" s="82"/>
      <c r="VR62" s="82"/>
      <c r="VS62" s="82"/>
      <c r="VT62" s="82"/>
      <c r="VU62" s="82"/>
      <c r="VV62" s="82"/>
      <c r="VW62" s="82"/>
      <c r="VX62" s="82"/>
      <c r="VY62" s="82"/>
      <c r="VZ62" s="82"/>
      <c r="WA62" s="82"/>
      <c r="WB62" s="82"/>
      <c r="WC62" s="82"/>
      <c r="WD62" s="82"/>
      <c r="WE62" s="82"/>
      <c r="WF62" s="82"/>
      <c r="WG62" s="82"/>
      <c r="WH62" s="82"/>
      <c r="WI62" s="82"/>
      <c r="WJ62" s="82"/>
      <c r="WK62" s="82"/>
      <c r="WL62" s="82"/>
      <c r="WM62" s="82"/>
      <c r="WN62" s="82"/>
      <c r="WO62" s="82"/>
      <c r="WP62" s="82"/>
      <c r="WQ62" s="82"/>
      <c r="WR62" s="82"/>
      <c r="WS62" s="82"/>
      <c r="WT62" s="82"/>
      <c r="WU62" s="82"/>
      <c r="WV62" s="82"/>
      <c r="WW62" s="82"/>
      <c r="WX62" s="82"/>
      <c r="WY62" s="82"/>
      <c r="WZ62" s="82"/>
      <c r="XA62" s="82"/>
      <c r="XB62" s="82"/>
      <c r="XC62" s="82"/>
      <c r="XD62" s="82"/>
      <c r="XE62" s="82"/>
      <c r="XF62" s="82"/>
      <c r="XG62" s="82"/>
      <c r="XH62" s="82"/>
      <c r="XI62" s="82"/>
      <c r="XJ62" s="82"/>
      <c r="XK62" s="82"/>
      <c r="XL62" s="82"/>
      <c r="XM62" s="82"/>
      <c r="XN62" s="82"/>
      <c r="XO62" s="82"/>
      <c r="XP62" s="82"/>
      <c r="XQ62" s="82"/>
      <c r="XR62" s="82"/>
      <c r="XS62" s="82"/>
      <c r="XT62" s="82"/>
      <c r="XU62" s="82"/>
      <c r="XV62" s="82"/>
      <c r="XW62" s="82"/>
      <c r="XX62" s="82"/>
      <c r="XY62" s="82"/>
      <c r="XZ62" s="82"/>
      <c r="YA62" s="82"/>
      <c r="YB62" s="82"/>
      <c r="YC62" s="82"/>
      <c r="YD62" s="82"/>
      <c r="YE62" s="82"/>
      <c r="YF62" s="82"/>
      <c r="YG62" s="82"/>
      <c r="YH62" s="82"/>
      <c r="YI62" s="82"/>
      <c r="YJ62" s="82"/>
      <c r="YK62" s="82"/>
      <c r="YL62" s="82"/>
      <c r="YM62" s="82"/>
      <c r="YN62" s="82"/>
      <c r="YO62" s="82"/>
      <c r="YP62" s="82"/>
      <c r="YQ62" s="82"/>
      <c r="YR62" s="82"/>
      <c r="YS62" s="82"/>
      <c r="YT62" s="82"/>
      <c r="YU62" s="82"/>
      <c r="YV62" s="82"/>
      <c r="YW62" s="82"/>
      <c r="YX62" s="82"/>
      <c r="YY62" s="82"/>
      <c r="YZ62" s="82"/>
      <c r="ZA62" s="82"/>
      <c r="ZB62" s="82"/>
      <c r="ZC62" s="82"/>
      <c r="ZD62" s="82"/>
      <c r="ZE62" s="82"/>
      <c r="ZF62" s="82"/>
      <c r="ZG62" s="82"/>
      <c r="ZH62" s="82"/>
      <c r="ZI62" s="82"/>
      <c r="ZJ62" s="82"/>
      <c r="ZK62" s="82"/>
      <c r="ZL62" s="82"/>
      <c r="ZM62" s="82"/>
      <c r="ZN62" s="82"/>
      <c r="ZO62" s="82"/>
      <c r="ZP62" s="82"/>
      <c r="ZQ62" s="82"/>
      <c r="ZR62" s="82"/>
      <c r="ZS62" s="82"/>
      <c r="ZT62" s="82"/>
      <c r="ZU62" s="82"/>
      <c r="ZV62" s="82"/>
      <c r="ZW62" s="82"/>
      <c r="ZX62" s="82"/>
      <c r="ZY62" s="82"/>
      <c r="ZZ62" s="82"/>
      <c r="AAA62" s="82"/>
      <c r="AAB62" s="82"/>
      <c r="AAC62" s="82"/>
      <c r="AAD62" s="82"/>
      <c r="AAE62" s="82"/>
      <c r="AAF62" s="82"/>
      <c r="AAG62" s="82"/>
      <c r="AAH62" s="82"/>
      <c r="AAI62" s="82"/>
      <c r="AAJ62" s="82"/>
      <c r="AAK62" s="82"/>
      <c r="AAL62" s="82"/>
      <c r="AAM62" s="82"/>
      <c r="AAN62" s="82"/>
      <c r="AAO62" s="82"/>
      <c r="AAP62" s="82"/>
      <c r="AAQ62" s="82"/>
      <c r="AAR62" s="82"/>
      <c r="AAS62" s="82"/>
      <c r="AAT62" s="82"/>
      <c r="AAU62" s="82"/>
      <c r="AAV62" s="82"/>
      <c r="AAW62" s="82"/>
      <c r="AAX62" s="82"/>
      <c r="AAY62" s="82"/>
      <c r="AAZ62" s="82"/>
      <c r="ABA62" s="82"/>
      <c r="ABB62" s="82"/>
      <c r="ABC62" s="82"/>
      <c r="ABD62" s="82"/>
      <c r="ABE62" s="82"/>
      <c r="ABF62" s="82"/>
      <c r="ABG62" s="82"/>
      <c r="ABH62" s="82"/>
      <c r="ABI62" s="82"/>
      <c r="ABJ62" s="82"/>
      <c r="ABK62" s="82"/>
      <c r="ABL62" s="82"/>
      <c r="ABM62" s="82"/>
      <c r="ABN62" s="82"/>
      <c r="ABO62" s="82"/>
      <c r="ABP62" s="82"/>
      <c r="ABQ62" s="82"/>
      <c r="ABR62" s="82"/>
      <c r="ABS62" s="82"/>
      <c r="ABT62" s="82"/>
      <c r="ABU62" s="82"/>
      <c r="ABV62" s="82"/>
      <c r="ABW62" s="82"/>
      <c r="ABX62" s="82"/>
      <c r="ABY62" s="82"/>
      <c r="ABZ62" s="82"/>
      <c r="ACA62" s="82"/>
      <c r="ACB62" s="82"/>
      <c r="ACC62" s="82"/>
      <c r="ACD62" s="82"/>
      <c r="ACE62" s="82"/>
      <c r="ACF62" s="82"/>
      <c r="ACG62" s="82"/>
      <c r="ACH62" s="82"/>
      <c r="ACI62" s="82"/>
      <c r="ACJ62" s="82"/>
      <c r="ACK62" s="82"/>
      <c r="ACL62" s="82"/>
      <c r="ACM62" s="82"/>
      <c r="ACN62" s="82"/>
      <c r="ACO62" s="82"/>
      <c r="ACP62" s="82"/>
      <c r="ACQ62" s="82"/>
      <c r="ACR62" s="82"/>
      <c r="ACS62" s="82"/>
      <c r="ACT62" s="82"/>
      <c r="ACU62" s="82"/>
      <c r="ACV62" s="82"/>
      <c r="ACW62" s="82"/>
      <c r="ACX62" s="82"/>
      <c r="ACY62" s="82"/>
      <c r="ACZ62" s="82"/>
      <c r="ADA62" s="82"/>
      <c r="ADB62" s="82"/>
      <c r="ADC62" s="82"/>
      <c r="ADD62" s="82"/>
      <c r="ADE62" s="82"/>
      <c r="ADF62" s="82"/>
      <c r="ADG62" s="82"/>
      <c r="ADH62" s="82"/>
      <c r="ADI62" s="82"/>
      <c r="ADJ62" s="82"/>
      <c r="ADK62" s="82"/>
      <c r="ADL62" s="82"/>
      <c r="ADM62" s="82"/>
      <c r="ADN62" s="82"/>
      <c r="ADO62" s="82"/>
      <c r="ADP62" s="82"/>
      <c r="ADQ62" s="82"/>
      <c r="ADR62" s="82"/>
      <c r="ADS62" s="82"/>
      <c r="ADT62" s="82"/>
      <c r="ADU62" s="82"/>
      <c r="ADV62" s="82"/>
      <c r="ADW62" s="82"/>
      <c r="ADX62" s="82"/>
      <c r="ADY62" s="82"/>
      <c r="ADZ62" s="82"/>
      <c r="AEA62" s="82"/>
      <c r="AEB62" s="82"/>
      <c r="AEC62" s="82"/>
      <c r="AED62" s="82"/>
      <c r="AEE62" s="82"/>
      <c r="AEF62" s="82"/>
      <c r="AEG62" s="82"/>
      <c r="AEH62" s="82"/>
      <c r="AEI62" s="82"/>
      <c r="AEJ62" s="82"/>
      <c r="AEK62" s="82"/>
      <c r="AEL62" s="82"/>
      <c r="AEM62" s="82"/>
      <c r="AEN62" s="82"/>
      <c r="AEO62" s="82"/>
      <c r="AEP62" s="82"/>
      <c r="AEQ62" s="82"/>
      <c r="AER62" s="82"/>
      <c r="AES62" s="82"/>
      <c r="AET62" s="82"/>
      <c r="AEU62" s="82"/>
      <c r="AEV62" s="82"/>
      <c r="AEW62" s="82"/>
      <c r="AEX62" s="82"/>
      <c r="AEY62" s="82"/>
      <c r="AEZ62" s="82"/>
      <c r="AFA62" s="82"/>
      <c r="AFB62" s="82"/>
      <c r="AFC62" s="82"/>
      <c r="AFD62" s="82"/>
      <c r="AFE62" s="82"/>
      <c r="AFF62" s="82"/>
      <c r="AFG62" s="82"/>
      <c r="AFH62" s="82"/>
      <c r="AFI62" s="82"/>
      <c r="AFJ62" s="82"/>
      <c r="AFK62" s="82"/>
      <c r="AFL62" s="82"/>
      <c r="AFM62" s="82"/>
      <c r="AFN62" s="82"/>
      <c r="AFO62" s="82"/>
      <c r="AFP62" s="82"/>
      <c r="AFQ62" s="82"/>
      <c r="AFR62" s="82"/>
      <c r="AFS62" s="82"/>
      <c r="AFT62" s="82"/>
      <c r="AFU62" s="82"/>
      <c r="AFV62" s="82"/>
      <c r="AFW62" s="82"/>
      <c r="AFX62" s="82"/>
      <c r="AFY62" s="82"/>
      <c r="AFZ62" s="82"/>
      <c r="AGA62" s="82"/>
      <c r="AGB62" s="82"/>
      <c r="AGC62" s="82"/>
      <c r="AGD62" s="82"/>
      <c r="AGE62" s="82"/>
      <c r="AGF62" s="82"/>
      <c r="AGG62" s="82"/>
      <c r="AGH62" s="82"/>
      <c r="AGI62" s="82"/>
      <c r="AGJ62" s="82"/>
      <c r="AGK62" s="82"/>
      <c r="AGL62" s="82"/>
      <c r="AGM62" s="82"/>
      <c r="AGN62" s="82"/>
      <c r="AGO62" s="82"/>
      <c r="AGP62" s="82"/>
      <c r="AGQ62" s="82"/>
      <c r="AGR62" s="82"/>
      <c r="AGS62" s="82"/>
      <c r="AGT62" s="82"/>
      <c r="AGU62" s="82"/>
      <c r="AGV62" s="82"/>
      <c r="AGW62" s="82"/>
      <c r="AGX62" s="82"/>
      <c r="AGY62" s="82"/>
      <c r="AGZ62" s="82"/>
      <c r="AHA62" s="82"/>
      <c r="AHB62" s="82"/>
      <c r="AHC62" s="82"/>
      <c r="AHD62" s="82"/>
      <c r="AHE62" s="82"/>
      <c r="AHF62" s="82"/>
      <c r="AHG62" s="82"/>
      <c r="AHH62" s="82"/>
      <c r="AHI62" s="82"/>
      <c r="AHJ62" s="82"/>
      <c r="AHK62" s="82"/>
      <c r="AHL62" s="82"/>
      <c r="AHM62" s="82"/>
      <c r="AHN62" s="82"/>
      <c r="AHO62" s="82"/>
      <c r="AHP62" s="82"/>
      <c r="AHQ62" s="82"/>
      <c r="AHR62" s="82"/>
      <c r="AHS62" s="82"/>
      <c r="AHT62" s="82"/>
      <c r="AHU62" s="82"/>
      <c r="AHV62" s="82"/>
      <c r="AHW62" s="82"/>
      <c r="AHX62" s="82"/>
      <c r="AHY62" s="82"/>
      <c r="AHZ62" s="82"/>
      <c r="AIA62" s="82"/>
      <c r="AIB62" s="82"/>
      <c r="AIC62" s="82"/>
      <c r="AID62" s="82"/>
      <c r="AIE62" s="82"/>
      <c r="AIF62" s="82"/>
      <c r="AIG62" s="82"/>
      <c r="AIH62" s="82"/>
      <c r="AII62" s="82"/>
      <c r="AIJ62" s="82"/>
      <c r="AIK62" s="82"/>
      <c r="AIL62" s="82"/>
      <c r="AIM62" s="82"/>
      <c r="AIN62" s="82"/>
      <c r="AIO62" s="82"/>
      <c r="AIP62" s="82"/>
      <c r="AIQ62" s="82"/>
      <c r="AIR62" s="82"/>
      <c r="AIS62" s="82"/>
      <c r="AIT62" s="82"/>
      <c r="AIU62" s="82"/>
      <c r="AIV62" s="82"/>
      <c r="AIW62" s="82"/>
      <c r="AIX62" s="82"/>
      <c r="AIY62" s="82"/>
      <c r="AIZ62" s="82"/>
      <c r="AJA62" s="82"/>
      <c r="AJB62" s="82"/>
      <c r="AJC62" s="82"/>
      <c r="AJD62" s="82"/>
      <c r="AJE62" s="82"/>
      <c r="AJF62" s="82"/>
      <c r="AJG62" s="82"/>
      <c r="AJH62" s="82"/>
      <c r="AJI62" s="82"/>
      <c r="AJJ62" s="82"/>
      <c r="AJK62" s="82"/>
      <c r="AJL62" s="82"/>
      <c r="AJM62" s="82"/>
      <c r="AJN62" s="82"/>
      <c r="AJO62" s="82"/>
      <c r="AJP62" s="82"/>
      <c r="AJQ62" s="82"/>
      <c r="AJR62" s="82"/>
      <c r="AJS62" s="82"/>
      <c r="AJT62" s="82"/>
      <c r="AJU62" s="82"/>
      <c r="AJV62" s="82"/>
      <c r="AJW62" s="82"/>
      <c r="AJX62" s="82"/>
      <c r="AJY62" s="82"/>
      <c r="AJZ62" s="82"/>
      <c r="AKA62" s="82"/>
      <c r="AKB62" s="82"/>
      <c r="AKC62" s="82"/>
      <c r="AKD62" s="82"/>
      <c r="AKE62" s="82"/>
      <c r="AKF62" s="82"/>
      <c r="AKG62" s="82"/>
      <c r="AKH62" s="82"/>
      <c r="AKI62" s="82"/>
      <c r="AKJ62" s="82"/>
      <c r="AKK62" s="82"/>
      <c r="AKL62" s="82"/>
      <c r="AKM62" s="82"/>
      <c r="AKN62" s="82"/>
      <c r="AKO62" s="82"/>
      <c r="AKP62" s="82"/>
      <c r="AKQ62" s="82"/>
      <c r="AKR62" s="82"/>
      <c r="AKS62" s="82"/>
      <c r="AKT62" s="82"/>
      <c r="AKU62" s="82"/>
      <c r="AKV62" s="82"/>
      <c r="AKW62" s="82"/>
      <c r="AKX62" s="82"/>
      <c r="AKY62" s="82"/>
      <c r="AKZ62" s="82"/>
      <c r="ALA62" s="82"/>
      <c r="ALB62" s="82"/>
      <c r="ALC62" s="82"/>
      <c r="ALD62" s="82"/>
      <c r="ALE62" s="82"/>
      <c r="ALF62" s="82"/>
      <c r="ALG62" s="82"/>
      <c r="ALH62" s="82"/>
      <c r="ALI62" s="82"/>
      <c r="ALJ62" s="82"/>
      <c r="ALK62" s="82"/>
      <c r="ALL62" s="82"/>
      <c r="ALM62" s="82"/>
      <c r="ALN62" s="82"/>
      <c r="ALO62" s="82"/>
      <c r="ALP62" s="82"/>
      <c r="ALQ62" s="82"/>
      <c r="ALR62" s="82"/>
      <c r="ALS62" s="82"/>
      <c r="ALT62" s="82"/>
      <c r="ALU62" s="82"/>
      <c r="ALV62" s="82"/>
      <c r="ALW62" s="82"/>
      <c r="ALX62" s="82"/>
      <c r="ALY62" s="82"/>
      <c r="ALZ62" s="82"/>
      <c r="AMA62" s="82"/>
      <c r="AMB62" s="82"/>
      <c r="AMC62" s="82"/>
      <c r="AMD62" s="82"/>
      <c r="AME62" s="82"/>
      <c r="AMF62" s="82"/>
      <c r="AMG62" s="82"/>
      <c r="AMH62" s="82"/>
      <c r="AMI62" s="82"/>
      <c r="AMJ62" s="82"/>
      <c r="AMK62" s="82"/>
    </row>
    <row r="63" spans="1:1025" s="44" customFormat="1" ht="39.75" customHeight="1" x14ac:dyDescent="0.25">
      <c r="A63" s="46" t="s">
        <v>132</v>
      </c>
      <c r="B63" s="47" t="s">
        <v>133</v>
      </c>
      <c r="C63" s="47" t="s">
        <v>139</v>
      </c>
      <c r="D63" s="45" t="s">
        <v>140</v>
      </c>
      <c r="E63" s="45"/>
      <c r="F63" s="99"/>
      <c r="G63" s="21">
        <f>G64+G68</f>
        <v>571700</v>
      </c>
      <c r="H63" s="26">
        <f t="shared" ref="H63:J63" si="14">H64+H68</f>
        <v>571700</v>
      </c>
      <c r="I63" s="26">
        <f t="shared" si="14"/>
        <v>0</v>
      </c>
      <c r="J63" s="26">
        <f t="shared" si="14"/>
        <v>0</v>
      </c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s="44" customFormat="1" ht="39.75" customHeight="1" x14ac:dyDescent="0.25">
      <c r="A64" s="46"/>
      <c r="B64" s="47"/>
      <c r="C64" s="47"/>
      <c r="D64" s="45"/>
      <c r="E64" s="45" t="s">
        <v>190</v>
      </c>
      <c r="F64" s="99" t="s">
        <v>152</v>
      </c>
      <c r="G64" s="21">
        <f t="shared" ref="G64:G68" si="15">H64+I64</f>
        <v>551700</v>
      </c>
      <c r="H64" s="26">
        <f>507500+44200</f>
        <v>551700</v>
      </c>
      <c r="I64" s="26">
        <v>0</v>
      </c>
      <c r="J64" s="26">
        <f>J68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27.75" customHeight="1" x14ac:dyDescent="0.25">
      <c r="A65" s="118" t="s">
        <v>75</v>
      </c>
      <c r="B65" s="118" t="s">
        <v>11</v>
      </c>
      <c r="C65" s="118" t="s">
        <v>12</v>
      </c>
      <c r="D65" s="118" t="s">
        <v>79</v>
      </c>
      <c r="E65" s="118" t="s">
        <v>80</v>
      </c>
      <c r="F65" s="118" t="s">
        <v>81</v>
      </c>
      <c r="G65" s="118" t="s">
        <v>1</v>
      </c>
      <c r="H65" s="118" t="s">
        <v>10</v>
      </c>
      <c r="I65" s="118" t="s">
        <v>2</v>
      </c>
      <c r="J65" s="118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128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8" t="s">
        <v>3</v>
      </c>
      <c r="J66" s="78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x14ac:dyDescent="0.25">
      <c r="A67" s="78" t="s">
        <v>4</v>
      </c>
      <c r="B67" s="78" t="s">
        <v>5</v>
      </c>
      <c r="C67" s="78" t="s">
        <v>6</v>
      </c>
      <c r="D67" s="78" t="s">
        <v>7</v>
      </c>
      <c r="E67" s="78" t="s">
        <v>8</v>
      </c>
      <c r="F67" s="78" t="s">
        <v>9</v>
      </c>
      <c r="G67" s="78" t="s">
        <v>82</v>
      </c>
      <c r="H67" s="78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4" customFormat="1" ht="39.75" customHeight="1" x14ac:dyDescent="0.25">
      <c r="A68" s="46"/>
      <c r="B68" s="47"/>
      <c r="C68" s="47"/>
      <c r="D68" s="45"/>
      <c r="E68" s="100" t="s">
        <v>194</v>
      </c>
      <c r="F68" s="100" t="s">
        <v>195</v>
      </c>
      <c r="G68" s="21">
        <f t="shared" si="15"/>
        <v>20000</v>
      </c>
      <c r="H68" s="26">
        <v>20000</v>
      </c>
      <c r="I68" s="26">
        <v>0</v>
      </c>
      <c r="J68" s="26">
        <f>J65</f>
        <v>0</v>
      </c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ht="25.5" x14ac:dyDescent="0.25">
      <c r="A69" s="16" t="s">
        <v>61</v>
      </c>
      <c r="B69" s="16" t="s">
        <v>62</v>
      </c>
      <c r="C69" s="16" t="s">
        <v>63</v>
      </c>
      <c r="D69" s="24" t="s">
        <v>64</v>
      </c>
      <c r="E69" s="24"/>
      <c r="F69" s="94"/>
      <c r="G69" s="21">
        <f>H69</f>
        <v>250029</v>
      </c>
      <c r="H69" s="26">
        <f>H70+H71</f>
        <v>250029</v>
      </c>
      <c r="I69" s="26">
        <f>I70+I71</f>
        <v>0</v>
      </c>
      <c r="J69" s="26">
        <f>J70+J71</f>
        <v>0</v>
      </c>
      <c r="K69" s="17"/>
    </row>
    <row r="70" spans="1:1025" s="44" customFormat="1" ht="39" customHeight="1" x14ac:dyDescent="0.25">
      <c r="A70" s="66"/>
      <c r="B70" s="66"/>
      <c r="C70" s="66"/>
      <c r="D70" s="24"/>
      <c r="E70" s="24" t="s">
        <v>109</v>
      </c>
      <c r="F70" s="94" t="s">
        <v>110</v>
      </c>
      <c r="G70" s="21">
        <f>H70</f>
        <v>50029</v>
      </c>
      <c r="H70" s="26">
        <f>30029+20000</f>
        <v>50029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68.25" customHeight="1" x14ac:dyDescent="0.25">
      <c r="A71" s="66"/>
      <c r="B71" s="66"/>
      <c r="C71" s="66"/>
      <c r="D71" s="24"/>
      <c r="E71" s="24" t="s">
        <v>153</v>
      </c>
      <c r="F71" s="94" t="s">
        <v>169</v>
      </c>
      <c r="G71" s="21">
        <f>H71</f>
        <v>200000</v>
      </c>
      <c r="H71" s="26">
        <v>200000</v>
      </c>
      <c r="I71" s="25">
        <v>0</v>
      </c>
      <c r="J71" s="26">
        <v>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s="44" customFormat="1" ht="25.5" x14ac:dyDescent="0.25">
      <c r="A72" s="27" t="s">
        <v>196</v>
      </c>
      <c r="B72" s="111">
        <v>8240</v>
      </c>
      <c r="C72" s="111" t="s">
        <v>63</v>
      </c>
      <c r="D72" s="24" t="s">
        <v>197</v>
      </c>
      <c r="E72" s="24" t="s">
        <v>213</v>
      </c>
      <c r="F72" s="100" t="s">
        <v>214</v>
      </c>
      <c r="G72" s="21">
        <f>I72</f>
        <v>1000000</v>
      </c>
      <c r="H72" s="26">
        <v>0</v>
      </c>
      <c r="I72" s="26">
        <f>400000+600000</f>
        <v>1000000</v>
      </c>
      <c r="J72" s="26">
        <f>I72</f>
        <v>1000000</v>
      </c>
      <c r="K72" s="1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</row>
    <row r="73" spans="1:1025" ht="39" customHeight="1" x14ac:dyDescent="0.25">
      <c r="A73" s="16" t="s">
        <v>65</v>
      </c>
      <c r="B73" s="16" t="s">
        <v>66</v>
      </c>
      <c r="C73" s="16" t="s">
        <v>67</v>
      </c>
      <c r="D73" s="24" t="s">
        <v>68</v>
      </c>
      <c r="E73" s="24" t="s">
        <v>111</v>
      </c>
      <c r="F73" s="94" t="s">
        <v>112</v>
      </c>
      <c r="G73" s="21">
        <f t="shared" si="13"/>
        <v>15000</v>
      </c>
      <c r="H73" s="26">
        <v>0</v>
      </c>
      <c r="I73" s="25">
        <v>15000</v>
      </c>
      <c r="J73" s="26">
        <v>0</v>
      </c>
      <c r="K73" s="17"/>
    </row>
    <row r="74" spans="1:1025" ht="30.75" customHeight="1" x14ac:dyDescent="0.25">
      <c r="A74" s="3" t="s">
        <v>70</v>
      </c>
      <c r="B74" s="3"/>
      <c r="C74" s="3"/>
      <c r="D74" s="20" t="s">
        <v>113</v>
      </c>
      <c r="E74" s="3"/>
      <c r="F74" s="80"/>
      <c r="G74" s="21">
        <f t="shared" ref="G74:J75" si="16">G75</f>
        <v>6722760</v>
      </c>
      <c r="H74" s="21">
        <f>H75</f>
        <v>5341760</v>
      </c>
      <c r="I74" s="21">
        <f t="shared" si="16"/>
        <v>1381000</v>
      </c>
      <c r="J74" s="21">
        <f t="shared" si="16"/>
        <v>1381000</v>
      </c>
      <c r="K74" s="17"/>
    </row>
    <row r="75" spans="1:1025" ht="25.5" customHeight="1" x14ac:dyDescent="0.25">
      <c r="A75" s="3" t="s">
        <v>71</v>
      </c>
      <c r="B75" s="3"/>
      <c r="C75" s="3"/>
      <c r="D75" s="20" t="s">
        <v>113</v>
      </c>
      <c r="E75" s="3"/>
      <c r="F75" s="80"/>
      <c r="G75" s="21">
        <f t="shared" si="16"/>
        <v>6722760</v>
      </c>
      <c r="H75" s="21">
        <f t="shared" si="16"/>
        <v>5341760</v>
      </c>
      <c r="I75" s="21">
        <f t="shared" si="16"/>
        <v>1381000</v>
      </c>
      <c r="J75" s="21">
        <f t="shared" si="16"/>
        <v>1381000</v>
      </c>
      <c r="K75" s="17"/>
    </row>
    <row r="76" spans="1:1025" ht="22.5" customHeight="1" x14ac:dyDescent="0.25">
      <c r="A76" s="3"/>
      <c r="B76" s="3">
        <v>9000</v>
      </c>
      <c r="C76" s="3"/>
      <c r="D76" s="20" t="s">
        <v>114</v>
      </c>
      <c r="E76" s="3"/>
      <c r="F76" s="80"/>
      <c r="G76" s="21">
        <f>G77+G96</f>
        <v>6722760</v>
      </c>
      <c r="H76" s="21">
        <f>H77+H96</f>
        <v>5341760</v>
      </c>
      <c r="I76" s="21">
        <f>I77+I96</f>
        <v>1381000</v>
      </c>
      <c r="J76" s="21">
        <f>J77+J96</f>
        <v>1381000</v>
      </c>
      <c r="K76" s="17"/>
    </row>
    <row r="77" spans="1:1025" ht="30" customHeight="1" x14ac:dyDescent="0.25">
      <c r="A77" s="32">
        <v>3719770</v>
      </c>
      <c r="B77" s="32" t="s">
        <v>72</v>
      </c>
      <c r="C77" s="32" t="s">
        <v>73</v>
      </c>
      <c r="D77" s="33" t="s">
        <v>74</v>
      </c>
      <c r="E77" s="3"/>
      <c r="F77" s="80"/>
      <c r="G77" s="21">
        <f>H77+I77</f>
        <v>4785860</v>
      </c>
      <c r="H77" s="21">
        <f>SUM(H78:H87)</f>
        <v>3704860</v>
      </c>
      <c r="I77" s="21">
        <f>SUM(I78:I87)</f>
        <v>1081000</v>
      </c>
      <c r="J77" s="21">
        <f>SUM(J78:J87)</f>
        <v>1081000</v>
      </c>
      <c r="K77" s="34"/>
    </row>
    <row r="78" spans="1:1025" ht="54" customHeight="1" x14ac:dyDescent="0.25">
      <c r="A78" s="3"/>
      <c r="B78" s="3"/>
      <c r="C78" s="3"/>
      <c r="D78" s="3"/>
      <c r="E78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8" s="94" t="str">
        <f>F18</f>
        <v>рішення сільської ради від 22.12.2020 року № 4-23/VIII, зміни від 22.12.2021 № 25-18/VIII, 30.01.2023 №46-4/VIII, 28.02.2023 № 47-3/VIII</v>
      </c>
      <c r="G78" s="21">
        <f>H78+I78</f>
        <v>2087900</v>
      </c>
      <c r="H78" s="26">
        <f>106000+800000+100900</f>
        <v>1006900</v>
      </c>
      <c r="I78" s="25">
        <f>700000+300000+31000+50000</f>
        <v>1081000</v>
      </c>
      <c r="J78" s="26">
        <f>700000+300000+31000+50000</f>
        <v>1081000</v>
      </c>
      <c r="K78" s="17" t="s">
        <v>155</v>
      </c>
      <c r="M78" s="2" t="s">
        <v>207</v>
      </c>
      <c r="O78" s="2" t="s">
        <v>208</v>
      </c>
    </row>
    <row r="79" spans="1:1025" ht="45.75" customHeight="1" x14ac:dyDescent="0.25">
      <c r="A79" s="3"/>
      <c r="B79" s="3"/>
      <c r="C79" s="3"/>
      <c r="D79" s="3"/>
      <c r="E79" s="24" t="str">
        <f>E64</f>
        <v>Програма  «Забезпечення пожежної безпеки у Білозірській ТГ на 2021-2025 роки» (зі змінами)</v>
      </c>
      <c r="F79" s="24" t="str">
        <f>F64</f>
        <v xml:space="preserve">рішення сільської ради від 22.12.2020 № 4-18/VIII,  зміни  від   22.12.2022 року № 45-21/VIII </v>
      </c>
      <c r="G79" s="21">
        <f t="shared" ref="G79:G81" si="17">H79+I79</f>
        <v>1113470</v>
      </c>
      <c r="H79" s="26">
        <v>1113470</v>
      </c>
      <c r="I79" s="25">
        <v>0</v>
      </c>
      <c r="J79" s="26">
        <v>0</v>
      </c>
      <c r="K79" s="17"/>
    </row>
    <row r="80" spans="1:1025" ht="36" customHeight="1" x14ac:dyDescent="0.25">
      <c r="A80" s="3"/>
      <c r="B80" s="3"/>
      <c r="C80" s="3"/>
      <c r="D80" s="3"/>
      <c r="E80" s="24" t="s">
        <v>115</v>
      </c>
      <c r="F80" s="94" t="s">
        <v>116</v>
      </c>
      <c r="G80" s="21">
        <f>H80+I80</f>
        <v>105520</v>
      </c>
      <c r="H80" s="26">
        <v>105520</v>
      </c>
      <c r="I80" s="25">
        <v>0</v>
      </c>
      <c r="J80" s="26">
        <v>0</v>
      </c>
      <c r="K80" s="17" t="s">
        <v>138</v>
      </c>
    </row>
    <row r="81" spans="1:1025" s="44" customFormat="1" ht="39.75" customHeight="1" x14ac:dyDescent="0.25">
      <c r="A81" s="3"/>
      <c r="B81" s="3"/>
      <c r="C81" s="3"/>
      <c r="D81" s="3"/>
      <c r="E81" s="24" t="s">
        <v>198</v>
      </c>
      <c r="F81" s="94" t="s">
        <v>199</v>
      </c>
      <c r="G81" s="21">
        <f t="shared" si="17"/>
        <v>700000</v>
      </c>
      <c r="H81" s="26">
        <v>700000</v>
      </c>
      <c r="I81" s="25">
        <v>0</v>
      </c>
      <c r="J81" s="26">
        <v>0</v>
      </c>
      <c r="K81" s="17" t="s">
        <v>144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44" customFormat="1" ht="54" customHeight="1" x14ac:dyDescent="0.25">
      <c r="A82" s="3"/>
      <c r="B82" s="3"/>
      <c r="C82" s="3"/>
      <c r="D82" s="72"/>
      <c r="E82" s="24" t="s">
        <v>162</v>
      </c>
      <c r="F82" s="94" t="s">
        <v>163</v>
      </c>
      <c r="G82" s="21">
        <f t="shared" ref="G82" si="18">H82+I82</f>
        <v>100000</v>
      </c>
      <c r="H82" s="26">
        <v>100000</v>
      </c>
      <c r="I82" s="25">
        <v>0</v>
      </c>
      <c r="J82" s="26">
        <v>0</v>
      </c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</row>
    <row r="83" spans="1:1025" s="2" customFormat="1" ht="38.25" customHeight="1" x14ac:dyDescent="0.2">
      <c r="A83" s="112"/>
      <c r="B83" s="112"/>
      <c r="C83" s="58"/>
      <c r="D83" s="24"/>
      <c r="E83" s="24" t="s">
        <v>202</v>
      </c>
      <c r="F83" s="94" t="s">
        <v>203</v>
      </c>
      <c r="G83" s="21">
        <f t="shared" ref="G83" si="19">H83+I83</f>
        <v>600000</v>
      </c>
      <c r="H83" s="26">
        <v>600000</v>
      </c>
      <c r="I83" s="25">
        <v>0</v>
      </c>
      <c r="J83" s="26">
        <v>0</v>
      </c>
      <c r="K83" s="17"/>
    </row>
    <row r="84" spans="1:1025" s="44" customFormat="1" ht="27.75" customHeight="1" x14ac:dyDescent="0.25">
      <c r="A84" s="118" t="s">
        <v>75</v>
      </c>
      <c r="B84" s="118" t="s">
        <v>11</v>
      </c>
      <c r="C84" s="118" t="s">
        <v>12</v>
      </c>
      <c r="D84" s="118" t="s">
        <v>79</v>
      </c>
      <c r="E84" s="118" t="s">
        <v>80</v>
      </c>
      <c r="F84" s="118" t="s">
        <v>81</v>
      </c>
      <c r="G84" s="118" t="s">
        <v>1</v>
      </c>
      <c r="H84" s="118" t="s">
        <v>10</v>
      </c>
      <c r="I84" s="118" t="s">
        <v>2</v>
      </c>
      <c r="J84" s="118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ht="117" customHeight="1" x14ac:dyDescent="0.25">
      <c r="A85" s="118"/>
      <c r="B85" s="118"/>
      <c r="C85" s="118"/>
      <c r="D85" s="118"/>
      <c r="E85" s="118"/>
      <c r="F85" s="118"/>
      <c r="G85" s="118"/>
      <c r="H85" s="118"/>
      <c r="I85" s="18" t="s">
        <v>3</v>
      </c>
      <c r="J85" s="113" t="s">
        <v>13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s="44" customFormat="1" x14ac:dyDescent="0.25">
      <c r="A86" s="113" t="s">
        <v>4</v>
      </c>
      <c r="B86" s="113" t="s">
        <v>5</v>
      </c>
      <c r="C86" s="113" t="s">
        <v>6</v>
      </c>
      <c r="D86" s="113" t="s">
        <v>7</v>
      </c>
      <c r="E86" s="113" t="s">
        <v>8</v>
      </c>
      <c r="F86" s="113" t="s">
        <v>9</v>
      </c>
      <c r="G86" s="113" t="s">
        <v>82</v>
      </c>
      <c r="H86" s="113" t="s">
        <v>83</v>
      </c>
      <c r="I86" s="18" t="s">
        <v>84</v>
      </c>
      <c r="J86" s="19" t="s">
        <v>85</v>
      </c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  <c r="AME86" s="2"/>
      <c r="AMF86" s="2"/>
      <c r="AMG86" s="2"/>
      <c r="AMH86" s="2"/>
      <c r="AMI86" s="2"/>
      <c r="AMJ86" s="2"/>
      <c r="AMK86" s="2"/>
    </row>
    <row r="87" spans="1:1025" ht="44.25" customHeight="1" x14ac:dyDescent="0.25">
      <c r="A87" s="3"/>
      <c r="B87" s="3"/>
      <c r="C87" s="3"/>
      <c r="D87" s="3"/>
      <c r="E87" s="24" t="s">
        <v>149</v>
      </c>
      <c r="F87" s="94" t="s">
        <v>150</v>
      </c>
      <c r="G87" s="21">
        <f t="shared" ref="G87:G104" si="20">H87+I87</f>
        <v>78970</v>
      </c>
      <c r="H87" s="26">
        <f>61970+17000</f>
        <v>78970</v>
      </c>
      <c r="I87" s="25">
        <v>0</v>
      </c>
      <c r="J87" s="26">
        <v>0</v>
      </c>
      <c r="K87" s="17"/>
    </row>
    <row r="88" spans="1:1025" ht="51" hidden="1" x14ac:dyDescent="0.25">
      <c r="A88" s="16">
        <v>3719800</v>
      </c>
      <c r="B88" s="16">
        <v>9800</v>
      </c>
      <c r="C88" s="32" t="s">
        <v>73</v>
      </c>
      <c r="D88" s="24" t="s">
        <v>117</v>
      </c>
      <c r="E88" s="24"/>
      <c r="F88" s="94"/>
      <c r="G88" s="21">
        <f t="shared" si="20"/>
        <v>0</v>
      </c>
      <c r="H88" s="26">
        <f>SUM(H89:H94)</f>
        <v>0</v>
      </c>
      <c r="I88" s="26">
        <f>SUM(I89:I94)</f>
        <v>0</v>
      </c>
      <c r="J88" s="26">
        <f>SUM(J89:J94)</f>
        <v>0</v>
      </c>
      <c r="K88" s="17"/>
    </row>
    <row r="89" spans="1:1025" ht="25.5" hidden="1" x14ac:dyDescent="0.25">
      <c r="A89" s="16"/>
      <c r="B89" s="16"/>
      <c r="C89" s="32"/>
      <c r="D89" s="24"/>
      <c r="E89" s="24" t="s">
        <v>109</v>
      </c>
      <c r="F89" s="94" t="s">
        <v>110</v>
      </c>
      <c r="G89" s="21">
        <f t="shared" si="20"/>
        <v>0</v>
      </c>
      <c r="H89" s="26">
        <v>0</v>
      </c>
      <c r="I89" s="25">
        <v>0</v>
      </c>
      <c r="J89" s="26">
        <v>0</v>
      </c>
      <c r="K89" s="17"/>
    </row>
    <row r="90" spans="1:1025" s="37" customFormat="1" ht="63.75" hidden="1" customHeight="1" x14ac:dyDescent="0.2">
      <c r="A90" s="35"/>
      <c r="B90" s="35"/>
      <c r="C90" s="32"/>
      <c r="D90" s="29"/>
      <c r="E90" s="29" t="s">
        <v>118</v>
      </c>
      <c r="F90" s="98" t="s">
        <v>119</v>
      </c>
      <c r="G90" s="92">
        <f t="shared" si="20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63.75" hidden="1" customHeight="1" x14ac:dyDescent="0.2">
      <c r="A91" s="35"/>
      <c r="B91" s="35"/>
      <c r="C91" s="32"/>
      <c r="D91" s="29"/>
      <c r="E91" s="29" t="s">
        <v>120</v>
      </c>
      <c r="F91" s="98" t="s">
        <v>121</v>
      </c>
      <c r="G91" s="92">
        <f t="shared" si="20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51.75" hidden="1" customHeight="1" x14ac:dyDescent="0.2">
      <c r="A92" s="35"/>
      <c r="B92" s="35"/>
      <c r="C92" s="32"/>
      <c r="D92" s="29"/>
      <c r="E92" s="29" t="s">
        <v>122</v>
      </c>
      <c r="F92" s="98" t="s">
        <v>123</v>
      </c>
      <c r="G92" s="92">
        <f t="shared" si="20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38.25" hidden="1" x14ac:dyDescent="0.2">
      <c r="A93" s="35"/>
      <c r="B93" s="35"/>
      <c r="C93" s="32"/>
      <c r="D93" s="29"/>
      <c r="E93" s="29" t="s">
        <v>124</v>
      </c>
      <c r="F93" s="98" t="s">
        <v>125</v>
      </c>
      <c r="G93" s="92">
        <f t="shared" si="20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44.25" hidden="1" customHeight="1" x14ac:dyDescent="0.2">
      <c r="A94" s="35"/>
      <c r="B94" s="35"/>
      <c r="C94" s="32"/>
      <c r="D94" s="29"/>
      <c r="E94" s="29" t="s">
        <v>126</v>
      </c>
      <c r="F94" s="98" t="s">
        <v>127</v>
      </c>
      <c r="G94" s="92">
        <f t="shared" si="20"/>
        <v>0</v>
      </c>
      <c r="H94" s="30">
        <v>0</v>
      </c>
      <c r="I94" s="31">
        <v>0</v>
      </c>
      <c r="J94" s="30">
        <v>0</v>
      </c>
      <c r="K94" s="36"/>
    </row>
    <row r="95" spans="1:1025" s="37" customFormat="1" ht="89.25" hidden="1" customHeight="1" x14ac:dyDescent="0.2">
      <c r="A95" s="35">
        <v>3719820</v>
      </c>
      <c r="B95" s="35">
        <v>9820</v>
      </c>
      <c r="C95" s="32" t="s">
        <v>73</v>
      </c>
      <c r="D95" s="29" t="s">
        <v>128</v>
      </c>
      <c r="E95" s="29" t="s">
        <v>129</v>
      </c>
      <c r="F95" s="98" t="s">
        <v>130</v>
      </c>
      <c r="G95" s="92">
        <f t="shared" si="20"/>
        <v>0</v>
      </c>
      <c r="H95" s="30">
        <v>0</v>
      </c>
      <c r="I95" s="31">
        <v>0</v>
      </c>
      <c r="J95" s="30">
        <v>0</v>
      </c>
      <c r="K95" s="36"/>
    </row>
    <row r="96" spans="1:1025" s="2" customFormat="1" ht="51" x14ac:dyDescent="0.2">
      <c r="A96" s="56">
        <v>3719800</v>
      </c>
      <c r="B96" s="56">
        <v>9800</v>
      </c>
      <c r="C96" s="58" t="s">
        <v>73</v>
      </c>
      <c r="D96" s="24" t="s">
        <v>117</v>
      </c>
      <c r="E96" s="24"/>
      <c r="F96" s="94"/>
      <c r="G96" s="21">
        <f>H96+I96</f>
        <v>1936900</v>
      </c>
      <c r="H96" s="21">
        <f>SUM(H97:H104)</f>
        <v>1636900</v>
      </c>
      <c r="I96" s="21">
        <f>SUM(I97:I104)</f>
        <v>300000</v>
      </c>
      <c r="J96" s="21">
        <f>SUM(J97:J104)</f>
        <v>300000</v>
      </c>
      <c r="K96" s="17"/>
    </row>
    <row r="97" spans="1:1025" s="2" customFormat="1" ht="38.25" customHeight="1" x14ac:dyDescent="0.2">
      <c r="A97" s="56"/>
      <c r="B97" s="56"/>
      <c r="C97" s="58"/>
      <c r="D97" s="24"/>
      <c r="E97" s="24" t="s">
        <v>109</v>
      </c>
      <c r="F97" s="94" t="s">
        <v>110</v>
      </c>
      <c r="G97" s="21">
        <f t="shared" si="20"/>
        <v>170000</v>
      </c>
      <c r="H97" s="26">
        <f>80000+90000</f>
        <v>170000</v>
      </c>
      <c r="I97" s="25">
        <v>0</v>
      </c>
      <c r="J97" s="26">
        <v>0</v>
      </c>
      <c r="K97" s="17"/>
    </row>
    <row r="98" spans="1:1025" s="44" customFormat="1" ht="45.75" customHeight="1" x14ac:dyDescent="0.25">
      <c r="A98" s="3"/>
      <c r="B98" s="3"/>
      <c r="C98" s="3"/>
      <c r="D98" s="3"/>
      <c r="E98" s="24" t="str">
        <f>E83</f>
        <v>Програма підтримки регіонів, найбільш постраждалих внаслідок збройної агресії російської федерації на 2023-2025 роки (зі змінами)</v>
      </c>
      <c r="F98" s="24" t="str">
        <f>F83</f>
        <v>рішення сільської ради від 07.07.2023 № 53-4/VIII, зміни  від 14.08.2023 року №55-3/VIII</v>
      </c>
      <c r="G98" s="21">
        <f t="shared" si="20"/>
        <v>60000</v>
      </c>
      <c r="H98" s="26">
        <v>60000</v>
      </c>
      <c r="I98" s="25">
        <v>0</v>
      </c>
      <c r="J98" s="26">
        <v>0</v>
      </c>
      <c r="K98" s="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  <c r="WB98" s="2"/>
      <c r="WC98" s="2"/>
      <c r="WD98" s="2"/>
      <c r="WE98" s="2"/>
      <c r="WF98" s="2"/>
      <c r="WG98" s="2"/>
      <c r="WH98" s="2"/>
      <c r="WI98" s="2"/>
      <c r="WJ98" s="2"/>
      <c r="WK98" s="2"/>
      <c r="WL98" s="2"/>
      <c r="WM98" s="2"/>
      <c r="WN98" s="2"/>
      <c r="WO98" s="2"/>
      <c r="WP98" s="2"/>
      <c r="WQ98" s="2"/>
      <c r="WR98" s="2"/>
      <c r="WS98" s="2"/>
      <c r="WT98" s="2"/>
      <c r="WU98" s="2"/>
      <c r="WV98" s="2"/>
      <c r="WW98" s="2"/>
      <c r="WX98" s="2"/>
      <c r="WY98" s="2"/>
      <c r="WZ98" s="2"/>
      <c r="XA98" s="2"/>
      <c r="XB98" s="2"/>
      <c r="XC98" s="2"/>
      <c r="XD98" s="2"/>
      <c r="XE98" s="2"/>
      <c r="XF98" s="2"/>
      <c r="XG98" s="2"/>
      <c r="XH98" s="2"/>
      <c r="XI98" s="2"/>
      <c r="XJ98" s="2"/>
      <c r="XK98" s="2"/>
      <c r="XL98" s="2"/>
      <c r="XM98" s="2"/>
      <c r="XN98" s="2"/>
      <c r="XO98" s="2"/>
      <c r="XP98" s="2"/>
      <c r="XQ98" s="2"/>
      <c r="XR98" s="2"/>
      <c r="XS98" s="2"/>
      <c r="XT98" s="2"/>
      <c r="XU98" s="2"/>
      <c r="XV98" s="2"/>
      <c r="XW98" s="2"/>
      <c r="XX98" s="2"/>
      <c r="XY98" s="2"/>
      <c r="XZ98" s="2"/>
      <c r="YA98" s="2"/>
      <c r="YB98" s="2"/>
      <c r="YC98" s="2"/>
      <c r="YD98" s="2"/>
      <c r="YE98" s="2"/>
      <c r="YF98" s="2"/>
      <c r="YG98" s="2"/>
      <c r="YH98" s="2"/>
      <c r="YI98" s="2"/>
      <c r="YJ98" s="2"/>
      <c r="YK98" s="2"/>
      <c r="YL98" s="2"/>
      <c r="YM98" s="2"/>
      <c r="YN98" s="2"/>
      <c r="YO98" s="2"/>
      <c r="YP98" s="2"/>
      <c r="YQ98" s="2"/>
      <c r="YR98" s="2"/>
      <c r="YS98" s="2"/>
      <c r="YT98" s="2"/>
      <c r="YU98" s="2"/>
      <c r="YV98" s="2"/>
      <c r="YW98" s="2"/>
      <c r="YX98" s="2"/>
      <c r="YY98" s="2"/>
      <c r="YZ98" s="2"/>
      <c r="ZA98" s="2"/>
      <c r="ZB98" s="2"/>
      <c r="ZC98" s="2"/>
      <c r="ZD98" s="2"/>
      <c r="ZE98" s="2"/>
      <c r="ZF98" s="2"/>
      <c r="ZG98" s="2"/>
      <c r="ZH98" s="2"/>
      <c r="ZI98" s="2"/>
      <c r="ZJ98" s="2"/>
      <c r="ZK98" s="2"/>
      <c r="ZL98" s="2"/>
      <c r="ZM98" s="2"/>
      <c r="ZN98" s="2"/>
      <c r="ZO98" s="2"/>
      <c r="ZP98" s="2"/>
      <c r="ZQ98" s="2"/>
      <c r="ZR98" s="2"/>
      <c r="ZS98" s="2"/>
      <c r="ZT98" s="2"/>
      <c r="ZU98" s="2"/>
      <c r="ZV98" s="2"/>
      <c r="ZW98" s="2"/>
      <c r="ZX98" s="2"/>
      <c r="ZY98" s="2"/>
      <c r="ZZ98" s="2"/>
      <c r="AAA98" s="2"/>
      <c r="AAB98" s="2"/>
      <c r="AAC98" s="2"/>
      <c r="AAD98" s="2"/>
      <c r="AAE98" s="2"/>
      <c r="AAF98" s="2"/>
      <c r="AAG98" s="2"/>
      <c r="AAH98" s="2"/>
      <c r="AAI98" s="2"/>
      <c r="AAJ98" s="2"/>
      <c r="AAK98" s="2"/>
      <c r="AAL98" s="2"/>
      <c r="AAM98" s="2"/>
      <c r="AAN98" s="2"/>
      <c r="AAO98" s="2"/>
      <c r="AAP98" s="2"/>
      <c r="AAQ98" s="2"/>
      <c r="AAR98" s="2"/>
      <c r="AAS98" s="2"/>
      <c r="AAT98" s="2"/>
      <c r="AAU98" s="2"/>
      <c r="AAV98" s="2"/>
      <c r="AAW98" s="2"/>
      <c r="AAX98" s="2"/>
      <c r="AAY98" s="2"/>
      <c r="AAZ98" s="2"/>
      <c r="ABA98" s="2"/>
      <c r="ABB98" s="2"/>
      <c r="ABC98" s="2"/>
      <c r="ABD98" s="2"/>
      <c r="ABE98" s="2"/>
      <c r="ABF98" s="2"/>
      <c r="ABG98" s="2"/>
      <c r="ABH98" s="2"/>
      <c r="ABI98" s="2"/>
      <c r="ABJ98" s="2"/>
      <c r="ABK98" s="2"/>
      <c r="ABL98" s="2"/>
      <c r="ABM98" s="2"/>
      <c r="ABN98" s="2"/>
      <c r="ABO98" s="2"/>
      <c r="ABP98" s="2"/>
      <c r="ABQ98" s="2"/>
      <c r="ABR98" s="2"/>
      <c r="ABS98" s="2"/>
      <c r="ABT98" s="2"/>
      <c r="ABU98" s="2"/>
      <c r="ABV98" s="2"/>
      <c r="ABW98" s="2"/>
      <c r="ABX98" s="2"/>
      <c r="ABY98" s="2"/>
      <c r="ABZ98" s="2"/>
      <c r="ACA98" s="2"/>
      <c r="ACB98" s="2"/>
      <c r="ACC98" s="2"/>
      <c r="ACD98" s="2"/>
      <c r="ACE98" s="2"/>
      <c r="ACF98" s="2"/>
      <c r="ACG98" s="2"/>
      <c r="ACH98" s="2"/>
      <c r="ACI98" s="2"/>
      <c r="ACJ98" s="2"/>
      <c r="ACK98" s="2"/>
      <c r="ACL98" s="2"/>
      <c r="ACM98" s="2"/>
      <c r="ACN98" s="2"/>
      <c r="ACO98" s="2"/>
      <c r="ACP98" s="2"/>
      <c r="ACQ98" s="2"/>
      <c r="ACR98" s="2"/>
      <c r="ACS98" s="2"/>
      <c r="ACT98" s="2"/>
      <c r="ACU98" s="2"/>
      <c r="ACV98" s="2"/>
      <c r="ACW98" s="2"/>
      <c r="ACX98" s="2"/>
      <c r="ACY98" s="2"/>
      <c r="ACZ98" s="2"/>
      <c r="ADA98" s="2"/>
      <c r="ADB98" s="2"/>
      <c r="ADC98" s="2"/>
      <c r="ADD98" s="2"/>
      <c r="ADE98" s="2"/>
      <c r="ADF98" s="2"/>
      <c r="ADG98" s="2"/>
      <c r="ADH98" s="2"/>
      <c r="ADI98" s="2"/>
      <c r="ADJ98" s="2"/>
      <c r="ADK98" s="2"/>
      <c r="ADL98" s="2"/>
      <c r="ADM98" s="2"/>
      <c r="ADN98" s="2"/>
      <c r="ADO98" s="2"/>
      <c r="ADP98" s="2"/>
      <c r="ADQ98" s="2"/>
      <c r="ADR98" s="2"/>
      <c r="ADS98" s="2"/>
      <c r="ADT98" s="2"/>
      <c r="ADU98" s="2"/>
      <c r="ADV98" s="2"/>
      <c r="ADW98" s="2"/>
      <c r="ADX98" s="2"/>
      <c r="ADY98" s="2"/>
      <c r="ADZ98" s="2"/>
      <c r="AEA98" s="2"/>
      <c r="AEB98" s="2"/>
      <c r="AEC98" s="2"/>
      <c r="AED98" s="2"/>
      <c r="AEE98" s="2"/>
      <c r="AEF98" s="2"/>
      <c r="AEG98" s="2"/>
      <c r="AEH98" s="2"/>
      <c r="AEI98" s="2"/>
      <c r="AEJ98" s="2"/>
      <c r="AEK98" s="2"/>
      <c r="AEL98" s="2"/>
      <c r="AEM98" s="2"/>
      <c r="AEN98" s="2"/>
      <c r="AEO98" s="2"/>
      <c r="AEP98" s="2"/>
      <c r="AEQ98" s="2"/>
      <c r="AER98" s="2"/>
      <c r="AES98" s="2"/>
      <c r="AET98" s="2"/>
      <c r="AEU98" s="2"/>
      <c r="AEV98" s="2"/>
      <c r="AEW98" s="2"/>
      <c r="AEX98" s="2"/>
      <c r="AEY98" s="2"/>
      <c r="AEZ98" s="2"/>
      <c r="AFA98" s="2"/>
      <c r="AFB98" s="2"/>
      <c r="AFC98" s="2"/>
      <c r="AFD98" s="2"/>
      <c r="AFE98" s="2"/>
      <c r="AFF98" s="2"/>
      <c r="AFG98" s="2"/>
      <c r="AFH98" s="2"/>
      <c r="AFI98" s="2"/>
      <c r="AFJ98" s="2"/>
      <c r="AFK98" s="2"/>
      <c r="AFL98" s="2"/>
      <c r="AFM98" s="2"/>
      <c r="AFN98" s="2"/>
      <c r="AFO98" s="2"/>
      <c r="AFP98" s="2"/>
      <c r="AFQ98" s="2"/>
      <c r="AFR98" s="2"/>
      <c r="AFS98" s="2"/>
      <c r="AFT98" s="2"/>
      <c r="AFU98" s="2"/>
      <c r="AFV98" s="2"/>
      <c r="AFW98" s="2"/>
      <c r="AFX98" s="2"/>
      <c r="AFY98" s="2"/>
      <c r="AFZ98" s="2"/>
      <c r="AGA98" s="2"/>
      <c r="AGB98" s="2"/>
      <c r="AGC98" s="2"/>
      <c r="AGD98" s="2"/>
      <c r="AGE98" s="2"/>
      <c r="AGF98" s="2"/>
      <c r="AGG98" s="2"/>
      <c r="AGH98" s="2"/>
      <c r="AGI98" s="2"/>
      <c r="AGJ98" s="2"/>
      <c r="AGK98" s="2"/>
      <c r="AGL98" s="2"/>
      <c r="AGM98" s="2"/>
      <c r="AGN98" s="2"/>
      <c r="AGO98" s="2"/>
      <c r="AGP98" s="2"/>
      <c r="AGQ98" s="2"/>
      <c r="AGR98" s="2"/>
      <c r="AGS98" s="2"/>
      <c r="AGT98" s="2"/>
      <c r="AGU98" s="2"/>
      <c r="AGV98" s="2"/>
      <c r="AGW98" s="2"/>
      <c r="AGX98" s="2"/>
      <c r="AGY98" s="2"/>
      <c r="AGZ98" s="2"/>
      <c r="AHA98" s="2"/>
      <c r="AHB98" s="2"/>
      <c r="AHC98" s="2"/>
      <c r="AHD98" s="2"/>
      <c r="AHE98" s="2"/>
      <c r="AHF98" s="2"/>
      <c r="AHG98" s="2"/>
      <c r="AHH98" s="2"/>
      <c r="AHI98" s="2"/>
      <c r="AHJ98" s="2"/>
      <c r="AHK98" s="2"/>
      <c r="AHL98" s="2"/>
      <c r="AHM98" s="2"/>
      <c r="AHN98" s="2"/>
      <c r="AHO98" s="2"/>
      <c r="AHP98" s="2"/>
      <c r="AHQ98" s="2"/>
      <c r="AHR98" s="2"/>
      <c r="AHS98" s="2"/>
      <c r="AHT98" s="2"/>
      <c r="AHU98" s="2"/>
      <c r="AHV98" s="2"/>
      <c r="AHW98" s="2"/>
      <c r="AHX98" s="2"/>
      <c r="AHY98" s="2"/>
      <c r="AHZ98" s="2"/>
      <c r="AIA98" s="2"/>
      <c r="AIB98" s="2"/>
      <c r="AIC98" s="2"/>
      <c r="AID98" s="2"/>
      <c r="AIE98" s="2"/>
      <c r="AIF98" s="2"/>
      <c r="AIG98" s="2"/>
      <c r="AIH98" s="2"/>
      <c r="AII98" s="2"/>
      <c r="AIJ98" s="2"/>
      <c r="AIK98" s="2"/>
      <c r="AIL98" s="2"/>
      <c r="AIM98" s="2"/>
      <c r="AIN98" s="2"/>
      <c r="AIO98" s="2"/>
      <c r="AIP98" s="2"/>
      <c r="AIQ98" s="2"/>
      <c r="AIR98" s="2"/>
      <c r="AIS98" s="2"/>
      <c r="AIT98" s="2"/>
      <c r="AIU98" s="2"/>
      <c r="AIV98" s="2"/>
      <c r="AIW98" s="2"/>
      <c r="AIX98" s="2"/>
      <c r="AIY98" s="2"/>
      <c r="AIZ98" s="2"/>
      <c r="AJA98" s="2"/>
      <c r="AJB98" s="2"/>
      <c r="AJC98" s="2"/>
      <c r="AJD98" s="2"/>
      <c r="AJE98" s="2"/>
      <c r="AJF98" s="2"/>
      <c r="AJG98" s="2"/>
      <c r="AJH98" s="2"/>
      <c r="AJI98" s="2"/>
      <c r="AJJ98" s="2"/>
      <c r="AJK98" s="2"/>
      <c r="AJL98" s="2"/>
      <c r="AJM98" s="2"/>
      <c r="AJN98" s="2"/>
      <c r="AJO98" s="2"/>
      <c r="AJP98" s="2"/>
      <c r="AJQ98" s="2"/>
      <c r="AJR98" s="2"/>
      <c r="AJS98" s="2"/>
      <c r="AJT98" s="2"/>
      <c r="AJU98" s="2"/>
      <c r="AJV98" s="2"/>
      <c r="AJW98" s="2"/>
      <c r="AJX98" s="2"/>
      <c r="AJY98" s="2"/>
      <c r="AJZ98" s="2"/>
      <c r="AKA98" s="2"/>
      <c r="AKB98" s="2"/>
      <c r="AKC98" s="2"/>
      <c r="AKD98" s="2"/>
      <c r="AKE98" s="2"/>
      <c r="AKF98" s="2"/>
      <c r="AKG98" s="2"/>
      <c r="AKH98" s="2"/>
      <c r="AKI98" s="2"/>
      <c r="AKJ98" s="2"/>
      <c r="AKK98" s="2"/>
      <c r="AKL98" s="2"/>
      <c r="AKM98" s="2"/>
      <c r="AKN98" s="2"/>
      <c r="AKO98" s="2"/>
      <c r="AKP98" s="2"/>
      <c r="AKQ98" s="2"/>
      <c r="AKR98" s="2"/>
      <c r="AKS98" s="2"/>
      <c r="AKT98" s="2"/>
      <c r="AKU98" s="2"/>
      <c r="AKV98" s="2"/>
      <c r="AKW98" s="2"/>
      <c r="AKX98" s="2"/>
      <c r="AKY98" s="2"/>
      <c r="AKZ98" s="2"/>
      <c r="ALA98" s="2"/>
      <c r="ALB98" s="2"/>
      <c r="ALC98" s="2"/>
      <c r="ALD98" s="2"/>
      <c r="ALE98" s="2"/>
      <c r="ALF98" s="2"/>
      <c r="ALG98" s="2"/>
      <c r="ALH98" s="2"/>
      <c r="ALI98" s="2"/>
      <c r="ALJ98" s="2"/>
      <c r="ALK98" s="2"/>
      <c r="ALL98" s="2"/>
      <c r="ALM98" s="2"/>
      <c r="ALN98" s="2"/>
      <c r="ALO98" s="2"/>
      <c r="ALP98" s="2"/>
      <c r="ALQ98" s="2"/>
      <c r="ALR98" s="2"/>
      <c r="ALS98" s="2"/>
      <c r="ALT98" s="2"/>
      <c r="ALU98" s="2"/>
      <c r="ALV98" s="2"/>
      <c r="ALW98" s="2"/>
      <c r="ALX98" s="2"/>
      <c r="ALY98" s="2"/>
      <c r="ALZ98" s="2"/>
      <c r="AMA98" s="2"/>
      <c r="AMB98" s="2"/>
      <c r="AMC98" s="2"/>
      <c r="AMD98" s="2"/>
      <c r="AME98" s="2"/>
      <c r="AMF98" s="2"/>
      <c r="AMG98" s="2"/>
      <c r="AMH98" s="2"/>
      <c r="AMI98" s="2"/>
      <c r="AMJ98" s="2"/>
      <c r="AMK98" s="2"/>
    </row>
    <row r="99" spans="1:1025" s="64" customFormat="1" ht="63.75" customHeight="1" x14ac:dyDescent="0.2">
      <c r="A99" s="59"/>
      <c r="B99" s="59"/>
      <c r="C99" s="58"/>
      <c r="D99" s="60"/>
      <c r="E99" s="60" t="str">
        <f>E71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9" s="101" t="str">
        <f>F71</f>
        <v xml:space="preserve"> рішення сільської ради від 08.02.2022 № № 28-55/VIII, зміни від 13.12.2022 року №  44-2/VIII</v>
      </c>
      <c r="G99" s="65">
        <f t="shared" si="20"/>
        <v>75000</v>
      </c>
      <c r="H99" s="61">
        <v>75000</v>
      </c>
      <c r="I99" s="62">
        <v>0</v>
      </c>
      <c r="J99" s="61">
        <v>0</v>
      </c>
      <c r="K99" s="63"/>
    </row>
    <row r="100" spans="1:1025" s="64" customFormat="1" ht="57" customHeight="1" x14ac:dyDescent="0.2">
      <c r="A100" s="59"/>
      <c r="B100" s="59"/>
      <c r="C100" s="58"/>
      <c r="D100" s="60"/>
      <c r="E100" s="73" t="s">
        <v>218</v>
      </c>
      <c r="F100" s="102" t="s">
        <v>164</v>
      </c>
      <c r="G100" s="65">
        <f t="shared" ref="G100:G102" si="21">H100+I100</f>
        <v>87500</v>
      </c>
      <c r="H100" s="61">
        <v>87500</v>
      </c>
      <c r="I100" s="62">
        <v>0</v>
      </c>
      <c r="J100" s="61">
        <v>0</v>
      </c>
      <c r="K100" s="63"/>
    </row>
    <row r="101" spans="1:1025" s="64" customFormat="1" ht="57" customHeight="1" x14ac:dyDescent="0.2">
      <c r="A101" s="59"/>
      <c r="B101" s="59"/>
      <c r="C101" s="58"/>
      <c r="D101" s="60"/>
      <c r="E101" s="73" t="s">
        <v>200</v>
      </c>
      <c r="F101" s="102" t="s">
        <v>201</v>
      </c>
      <c r="G101" s="65">
        <f t="shared" si="21"/>
        <v>1219200</v>
      </c>
      <c r="H101" s="61">
        <f>300000+399200+220000</f>
        <v>919200</v>
      </c>
      <c r="I101" s="62">
        <v>300000</v>
      </c>
      <c r="J101" s="61">
        <v>300000</v>
      </c>
      <c r="K101" s="63"/>
    </row>
    <row r="102" spans="1:1025" s="64" customFormat="1" ht="36.75" customHeight="1" x14ac:dyDescent="0.2">
      <c r="A102" s="59"/>
      <c r="B102" s="59"/>
      <c r="C102" s="58"/>
      <c r="D102" s="60"/>
      <c r="E102" s="73" t="s">
        <v>205</v>
      </c>
      <c r="F102" s="102" t="s">
        <v>206</v>
      </c>
      <c r="G102" s="65">
        <f t="shared" si="21"/>
        <v>25200</v>
      </c>
      <c r="H102" s="61">
        <v>25200</v>
      </c>
      <c r="I102" s="62">
        <v>0</v>
      </c>
      <c r="J102" s="61">
        <v>0</v>
      </c>
      <c r="K102" s="63"/>
    </row>
    <row r="103" spans="1:1025" s="64" customFormat="1" ht="42.75" customHeight="1" x14ac:dyDescent="0.2">
      <c r="A103" s="59"/>
      <c r="B103" s="59"/>
      <c r="C103" s="58"/>
      <c r="D103" s="60"/>
      <c r="E103" s="60" t="s">
        <v>170</v>
      </c>
      <c r="F103" s="101" t="s">
        <v>165</v>
      </c>
      <c r="G103" s="65">
        <f t="shared" si="20"/>
        <v>220000</v>
      </c>
      <c r="H103" s="61">
        <f>50000+150000+40000-50000+30000</f>
        <v>220000</v>
      </c>
      <c r="I103" s="62">
        <v>0</v>
      </c>
      <c r="J103" s="61">
        <v>0</v>
      </c>
      <c r="K103" s="69" t="s">
        <v>157</v>
      </c>
      <c r="L103" s="70" t="s">
        <v>158</v>
      </c>
      <c r="M103" s="115" t="s">
        <v>204</v>
      </c>
    </row>
    <row r="104" spans="1:1025" s="64" customFormat="1" ht="44.25" customHeight="1" x14ac:dyDescent="0.2">
      <c r="A104" s="59"/>
      <c r="B104" s="59"/>
      <c r="C104" s="58"/>
      <c r="D104" s="60"/>
      <c r="E104" s="60" t="s">
        <v>126</v>
      </c>
      <c r="F104" s="101" t="s">
        <v>127</v>
      </c>
      <c r="G104" s="65">
        <f t="shared" si="20"/>
        <v>80000</v>
      </c>
      <c r="H104" s="61">
        <v>80000</v>
      </c>
      <c r="I104" s="62">
        <v>0</v>
      </c>
      <c r="J104" s="61">
        <v>0</v>
      </c>
      <c r="K104" s="63"/>
    </row>
    <row r="105" spans="1:1025" x14ac:dyDescent="0.25">
      <c r="A105" s="3" t="s">
        <v>131</v>
      </c>
      <c r="B105" s="3" t="s">
        <v>131</v>
      </c>
      <c r="C105" s="3" t="s">
        <v>131</v>
      </c>
      <c r="D105" s="20" t="s">
        <v>76</v>
      </c>
      <c r="E105" s="3" t="s">
        <v>131</v>
      </c>
      <c r="F105" s="3" t="s">
        <v>131</v>
      </c>
      <c r="G105" s="21">
        <f>G74+G13</f>
        <v>26005494</v>
      </c>
      <c r="H105" s="21">
        <f>H74+H13</f>
        <v>18786496</v>
      </c>
      <c r="I105" s="21">
        <f>I74+I13</f>
        <v>7218998</v>
      </c>
      <c r="J105" s="21">
        <f>J74+J13</f>
        <v>7203998</v>
      </c>
      <c r="K105" s="34">
        <f>I105-J105</f>
        <v>15000</v>
      </c>
    </row>
    <row r="106" spans="1:1025" s="15" customFormat="1" x14ac:dyDescent="0.25">
      <c r="A106" s="38"/>
      <c r="B106" s="38"/>
      <c r="C106" s="38"/>
      <c r="D106" s="38"/>
      <c r="E106" s="38"/>
      <c r="F106" s="38"/>
      <c r="G106" s="114"/>
      <c r="H106" s="114"/>
      <c r="I106" s="114"/>
      <c r="J106" s="114"/>
    </row>
    <row r="107" spans="1:1025" s="15" customForma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1:1025" s="39" customFormat="1" ht="30.75" customHeight="1" x14ac:dyDescent="0.3">
      <c r="D108" s="39" t="s">
        <v>209</v>
      </c>
      <c r="E108" s="40"/>
      <c r="F108" s="41"/>
      <c r="G108" s="39" t="s">
        <v>210</v>
      </c>
    </row>
    <row r="110" spans="1:1025" x14ac:dyDescent="0.25">
      <c r="G110" s="116">
        <v>25785444</v>
      </c>
      <c r="H110" s="116">
        <v>18566446</v>
      </c>
      <c r="I110" s="117">
        <v>7218998</v>
      </c>
      <c r="J110" s="2">
        <v>7163998</v>
      </c>
    </row>
    <row r="112" spans="1:1025" x14ac:dyDescent="0.25">
      <c r="G112" s="67">
        <f>G105-G110</f>
        <v>220050</v>
      </c>
      <c r="H112" s="67">
        <f t="shared" ref="H112:J112" si="22">H105-H110</f>
        <v>220050</v>
      </c>
      <c r="I112" s="67">
        <f t="shared" si="22"/>
        <v>0</v>
      </c>
      <c r="J112" s="67">
        <f>J105-J110</f>
        <v>40000</v>
      </c>
    </row>
    <row r="113" spans="7:10" x14ac:dyDescent="0.25">
      <c r="G113" s="67"/>
      <c r="H113" s="67"/>
      <c r="I113" s="67"/>
      <c r="J113" s="67"/>
    </row>
    <row r="115" spans="7:10" x14ac:dyDescent="0.25">
      <c r="H115" s="55"/>
    </row>
  </sheetData>
  <mergeCells count="61"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3:A34"/>
    <mergeCell ref="B33:B34"/>
    <mergeCell ref="C33:C34"/>
    <mergeCell ref="D33:D34"/>
    <mergeCell ref="E33:E34"/>
    <mergeCell ref="B9:E9"/>
    <mergeCell ref="A10:A11"/>
    <mergeCell ref="B10:B11"/>
    <mergeCell ref="C10:C11"/>
    <mergeCell ref="D10:D11"/>
    <mergeCell ref="E10:E11"/>
    <mergeCell ref="E8:F8"/>
    <mergeCell ref="I1:J1"/>
    <mergeCell ref="B5:K5"/>
    <mergeCell ref="E7:F7"/>
    <mergeCell ref="F2:J3"/>
    <mergeCell ref="F4:J4"/>
    <mergeCell ref="A48:A49"/>
    <mergeCell ref="B48:B49"/>
    <mergeCell ref="C48:C49"/>
    <mergeCell ref="D48:D49"/>
    <mergeCell ref="E48:E49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F33:F34"/>
    <mergeCell ref="G33:G34"/>
    <mergeCell ref="H33:H34"/>
    <mergeCell ref="I33:J33"/>
    <mergeCell ref="H65:H66"/>
    <mergeCell ref="I65:J65"/>
    <mergeCell ref="F48:F49"/>
    <mergeCell ref="G48:G49"/>
    <mergeCell ref="H48:H49"/>
    <mergeCell ref="I48:J48"/>
    <mergeCell ref="F84:F85"/>
    <mergeCell ref="G84:G85"/>
    <mergeCell ref="H84:H85"/>
    <mergeCell ref="I84:J84"/>
    <mergeCell ref="A84:A85"/>
    <mergeCell ref="B84:B85"/>
    <mergeCell ref="C84:C85"/>
    <mergeCell ref="D84:D85"/>
    <mergeCell ref="E84:E85"/>
  </mergeCells>
  <pageMargins left="0.7" right="0.7" top="0.75" bottom="0.75" header="0.51180555555555496" footer="0.51180555555555496"/>
  <pageSetup paperSize="9" scale="64" firstPageNumber="0" orientation="landscape" r:id="rId1"/>
  <rowBreaks count="6" manualBreakCount="6">
    <brk id="21" max="9" man="1"/>
    <brk id="32" max="9" man="1"/>
    <brk id="47" max="9" man="1"/>
    <brk id="64" max="9" man="1"/>
    <brk id="83" max="9" man="1"/>
    <brk id="1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2023-10-11T09:59:08Z</cp:lastPrinted>
  <dcterms:created xsi:type="dcterms:W3CDTF">2006-09-16T00:00:00Z</dcterms:created>
  <dcterms:modified xsi:type="dcterms:W3CDTF">2023-12-08T10:55:19Z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